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VinNL\"/>
    </mc:Choice>
  </mc:AlternateContent>
  <xr:revisionPtr revIDLastSave="0" documentId="13_ncr:1_{B585F337-5738-418C-99E6-3126CA9C0471}" xr6:coauthVersionLast="43" xr6:coauthVersionMax="43" xr10:uidLastSave="{00000000-0000-0000-0000-000000000000}"/>
  <bookViews>
    <workbookView xWindow="-120" yWindow="-120" windowWidth="29040" windowHeight="15840" firstSheet="2" activeTab="7" xr2:uid="{F18C3DC2-2FD7-4ECD-A00A-E42EA0D71608}"/>
  </bookViews>
  <sheets>
    <sheet name="Lijn 1-2 | Centrum-Grachthout" sheetId="1" r:id="rId1"/>
    <sheet name="Lijn 3 | Centrum - Zuidwijk" sheetId="2" r:id="rId2"/>
    <sheet name="Lijn 4 | Centrum - Ziekenhuis" sheetId="3" r:id="rId3"/>
    <sheet name="Lijn 5 | Centrum - Ziekenhuis" sheetId="4" r:id="rId4"/>
    <sheet name="MAT | Lege ritten alle lijnen" sheetId="6" r:id="rId5"/>
    <sheet name="Indeling busstation" sheetId="7" r:id="rId6"/>
    <sheet name="Lijnennetkaart" sheetId="8" r:id="rId7"/>
    <sheet name="Totaaloverzicht" sheetId="5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5" l="1"/>
  <c r="O10" i="5"/>
  <c r="S10" i="5"/>
  <c r="S11" i="5" s="1"/>
  <c r="S9" i="5"/>
  <c r="S8" i="5"/>
  <c r="S7" i="5"/>
  <c r="S6" i="5"/>
  <c r="S5" i="5"/>
  <c r="R10" i="5"/>
  <c r="Q10" i="5"/>
  <c r="R9" i="5"/>
  <c r="R8" i="5"/>
  <c r="R7" i="5"/>
  <c r="R6" i="5"/>
  <c r="Q9" i="5"/>
  <c r="Q8" i="5"/>
  <c r="Q7" i="5"/>
  <c r="Q6" i="5"/>
  <c r="P9" i="5"/>
  <c r="O9" i="5"/>
  <c r="O8" i="5"/>
  <c r="O7" i="5"/>
  <c r="P6" i="5"/>
  <c r="O6" i="5"/>
  <c r="O5" i="5"/>
  <c r="X4" i="6"/>
  <c r="L31" i="6"/>
  <c r="P18" i="6"/>
  <c r="X3" i="6"/>
  <c r="X2" i="6"/>
  <c r="S22" i="5"/>
  <c r="U17" i="4" l="1"/>
  <c r="E5" i="5"/>
  <c r="E4" i="5"/>
  <c r="U25" i="4"/>
  <c r="U24" i="4"/>
  <c r="U23" i="4"/>
  <c r="U20" i="4"/>
  <c r="U18" i="4"/>
  <c r="U19" i="4"/>
  <c r="U22" i="4"/>
  <c r="U26" i="4" l="1"/>
  <c r="E8" i="5" s="1"/>
  <c r="U21" i="3"/>
  <c r="U20" i="3"/>
  <c r="U18" i="3"/>
  <c r="U17" i="3"/>
  <c r="U16" i="3"/>
  <c r="U15" i="3"/>
  <c r="U22" i="3" s="1"/>
  <c r="E7" i="5" s="1"/>
  <c r="V22" i="2"/>
  <c r="V21" i="2"/>
  <c r="V19" i="2"/>
  <c r="V18" i="2"/>
  <c r="V17" i="2"/>
  <c r="V23" i="2" s="1"/>
  <c r="E6" i="5" s="1"/>
  <c r="V16" i="2"/>
  <c r="V42" i="1"/>
  <c r="V41" i="1"/>
  <c r="V40" i="1"/>
  <c r="V15" i="1"/>
  <c r="V16" i="1" s="1"/>
  <c r="V39" i="1"/>
  <c r="V43" i="1" s="1"/>
  <c r="E9" i="5" l="1"/>
</calcChain>
</file>

<file path=xl/sharedStrings.xml><?xml version="1.0" encoding="utf-8"?>
<sst xmlns="http://schemas.openxmlformats.org/spreadsheetml/2006/main" count="2787" uniqueCount="839">
  <si>
    <t xml:space="preserve">Lijn 1 </t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</si>
  <si>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Centrum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 xml:space="preserve">Grachthout </t>
    </r>
    <r>
      <rPr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>Houtkade</t>
    </r>
  </si>
  <si>
    <t>Maandag t/m vrijdag</t>
  </si>
  <si>
    <t>Busstation</t>
  </si>
  <si>
    <t>Westelijke Randweg</t>
  </si>
  <si>
    <t>Industriegebied Houtkade II</t>
  </si>
  <si>
    <t>Industriegebied Houtkade I</t>
  </si>
  <si>
    <t>Houtweg</t>
  </si>
  <si>
    <t>Grachthoutsingel</t>
  </si>
  <si>
    <t>Centrum Noord</t>
  </si>
  <si>
    <t>6.00</t>
  </si>
  <si>
    <t>6.16</t>
  </si>
  <si>
    <t>7.00</t>
  </si>
  <si>
    <t>7.16</t>
  </si>
  <si>
    <t>8.00</t>
  </si>
  <si>
    <t>8.16</t>
  </si>
  <si>
    <t>9.00</t>
  </si>
  <si>
    <t>15.00</t>
  </si>
  <si>
    <t>15.16</t>
  </si>
  <si>
    <t>Lijn 1</t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</si>
  <si>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Grachthout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 xml:space="preserve">Centrum </t>
    </r>
    <r>
      <rPr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>Houtkade</t>
    </r>
  </si>
  <si>
    <t>14.42</t>
  </si>
  <si>
    <t>14.44</t>
  </si>
  <si>
    <t>14.51</t>
  </si>
  <si>
    <t>14.54</t>
  </si>
  <si>
    <t>15.30</t>
  </si>
  <si>
    <t>15.34</t>
  </si>
  <si>
    <t>15.36</t>
  </si>
  <si>
    <t>15.38</t>
  </si>
  <si>
    <t>15.42</t>
  </si>
  <si>
    <t>15.44</t>
  </si>
  <si>
    <t>15.51</t>
  </si>
  <si>
    <t>15.54</t>
  </si>
  <si>
    <t>16.30</t>
  </si>
  <si>
    <t>16.34</t>
  </si>
  <si>
    <t>16.36</t>
  </si>
  <si>
    <t>16.38</t>
  </si>
  <si>
    <t>16.42</t>
  </si>
  <si>
    <t>16.44</t>
  </si>
  <si>
    <t>16.51</t>
  </si>
  <si>
    <t>16.54</t>
  </si>
  <si>
    <t>17.30</t>
  </si>
  <si>
    <t>17.34</t>
  </si>
  <si>
    <t>17.36</t>
  </si>
  <si>
    <t>17.38</t>
  </si>
  <si>
    <t>17.42</t>
  </si>
  <si>
    <t>17.44</t>
  </si>
  <si>
    <t>17.51</t>
  </si>
  <si>
    <t>17.54</t>
  </si>
  <si>
    <t>Lijn 2</t>
  </si>
  <si>
    <r>
      <rPr>
        <sz val="11"/>
        <color theme="1"/>
        <rFont val="Calibri"/>
        <family val="2"/>
        <scheme val="minor"/>
      </rPr>
      <t xml:space="preserve">Van </t>
    </r>
    <r>
      <rPr>
        <b/>
        <sz val="11"/>
        <color theme="1"/>
        <rFont val="Calibri"/>
        <family val="2"/>
        <scheme val="minor"/>
      </rPr>
      <t xml:space="preserve">Centrum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>Grachthout</t>
    </r>
  </si>
  <si>
    <t>Gemeentehuis</t>
  </si>
  <si>
    <t>Bijenkorf</t>
  </si>
  <si>
    <t>6.01</t>
  </si>
  <si>
    <t>6.05</t>
  </si>
  <si>
    <t>6.07</t>
  </si>
  <si>
    <t>6.09</t>
  </si>
  <si>
    <t>6.21</t>
  </si>
  <si>
    <t>|</t>
  </si>
  <si>
    <t>6.29</t>
  </si>
  <si>
    <t>6.31</t>
  </si>
  <si>
    <t>6.35</t>
  </si>
  <si>
    <t>6.36</t>
  </si>
  <si>
    <t>7.01</t>
  </si>
  <si>
    <t>7.05</t>
  </si>
  <si>
    <t>7.07</t>
  </si>
  <si>
    <t>7.09</t>
  </si>
  <si>
    <t>7.21</t>
  </si>
  <si>
    <t>7.29</t>
  </si>
  <si>
    <t>7.31</t>
  </si>
  <si>
    <t>7.35</t>
  </si>
  <si>
    <t>7.36</t>
  </si>
  <si>
    <t>8.01</t>
  </si>
  <si>
    <t>8.05</t>
  </si>
  <si>
    <t>8.07</t>
  </si>
  <si>
    <t>8.09</t>
  </si>
  <si>
    <t>8.21</t>
  </si>
  <si>
    <t>8.29</t>
  </si>
  <si>
    <t>8.31</t>
  </si>
  <si>
    <t>8.35</t>
  </si>
  <si>
    <t>8.36</t>
  </si>
  <si>
    <t>9.01</t>
  </si>
  <si>
    <t>9.05</t>
  </si>
  <si>
    <t>9.07</t>
  </si>
  <si>
    <t>9.09</t>
  </si>
  <si>
    <t>9.21</t>
  </si>
  <si>
    <t>9.13</t>
  </si>
  <si>
    <t>9.15</t>
  </si>
  <si>
    <t>9.17</t>
  </si>
  <si>
    <t>9.22</t>
  </si>
  <si>
    <t>10.00</t>
  </si>
  <si>
    <t>10.01</t>
  </si>
  <si>
    <t>10.05</t>
  </si>
  <si>
    <t>10.07</t>
  </si>
  <si>
    <t>10.09</t>
  </si>
  <si>
    <t>10.21</t>
  </si>
  <si>
    <t>10.13</t>
  </si>
  <si>
    <t>10.15</t>
  </si>
  <si>
    <t>10.17</t>
  </si>
  <si>
    <t>10.22</t>
  </si>
  <si>
    <t>11.00</t>
  </si>
  <si>
    <t>11.01</t>
  </si>
  <si>
    <t>11.05</t>
  </si>
  <si>
    <t>11.07</t>
  </si>
  <si>
    <t>11.09</t>
  </si>
  <si>
    <t>11.13</t>
  </si>
  <si>
    <t>11.15</t>
  </si>
  <si>
    <t>11.17</t>
  </si>
  <si>
    <t>11.21</t>
  </si>
  <si>
    <t>11.22</t>
  </si>
  <si>
    <t>12.00</t>
  </si>
  <si>
    <t>12.01</t>
  </si>
  <si>
    <t>12.05</t>
  </si>
  <si>
    <t>12.07</t>
  </si>
  <si>
    <t>12.09</t>
  </si>
  <si>
    <t>12.21</t>
  </si>
  <si>
    <t>12.13</t>
  </si>
  <si>
    <t>12.15</t>
  </si>
  <si>
    <t>12.17</t>
  </si>
  <si>
    <t>12.22</t>
  </si>
  <si>
    <t>13.00</t>
  </si>
  <si>
    <t>13.01</t>
  </si>
  <si>
    <t>13.05</t>
  </si>
  <si>
    <t>13.07</t>
  </si>
  <si>
    <t>13.09</t>
  </si>
  <si>
    <t>13.21</t>
  </si>
  <si>
    <t>8.13</t>
  </si>
  <si>
    <t>8.22</t>
  </si>
  <si>
    <t>13.13</t>
  </si>
  <si>
    <t>13.15</t>
  </si>
  <si>
    <t>13.17</t>
  </si>
  <si>
    <t>13.22</t>
  </si>
  <si>
    <t>14.00</t>
  </si>
  <si>
    <t>14.01</t>
  </si>
  <si>
    <t>14.05</t>
  </si>
  <si>
    <t>14.07</t>
  </si>
  <si>
    <t>14.09</t>
  </si>
  <si>
    <t>14.21</t>
  </si>
  <si>
    <t>14.13</t>
  </si>
  <si>
    <t>14.15</t>
  </si>
  <si>
    <t>14.17</t>
  </si>
  <si>
    <t>14.22</t>
  </si>
  <si>
    <t>15.01</t>
  </si>
  <si>
    <t>15.05</t>
  </si>
  <si>
    <t>15.07</t>
  </si>
  <si>
    <t>15.09</t>
  </si>
  <si>
    <t>15.21</t>
  </si>
  <si>
    <t>15.29</t>
  </si>
  <si>
    <t>15.31</t>
  </si>
  <si>
    <t>15.35</t>
  </si>
  <si>
    <t>16.00</t>
  </si>
  <si>
    <t>16.01</t>
  </si>
  <si>
    <t>16.05</t>
  </si>
  <si>
    <t>16.07</t>
  </si>
  <si>
    <t>16.09</t>
  </si>
  <si>
    <t>16.29</t>
  </si>
  <si>
    <t>16.31</t>
  </si>
  <si>
    <t>16.35</t>
  </si>
  <si>
    <t>16.16</t>
  </si>
  <si>
    <t>16.21</t>
  </si>
  <si>
    <t>17.00</t>
  </si>
  <si>
    <t>17.01</t>
  </si>
  <si>
    <t>17.05</t>
  </si>
  <si>
    <t>17.07</t>
  </si>
  <si>
    <t>17.09</t>
  </si>
  <si>
    <t>17.29</t>
  </si>
  <si>
    <t>17.31</t>
  </si>
  <si>
    <t>17.35</t>
  </si>
  <si>
    <t>17.16</t>
  </si>
  <si>
    <t>17.21</t>
  </si>
  <si>
    <t>5.40</t>
  </si>
  <si>
    <t>5.43</t>
  </si>
  <si>
    <t>5.50</t>
  </si>
  <si>
    <t>5.52</t>
  </si>
  <si>
    <t>5.56</t>
  </si>
  <si>
    <t>5.58</t>
  </si>
  <si>
    <t>6.04</t>
  </si>
  <si>
    <t>6.40</t>
  </si>
  <si>
    <t>6.43</t>
  </si>
  <si>
    <t>6.50</t>
  </si>
  <si>
    <t>6.52</t>
  </si>
  <si>
    <t>6.56</t>
  </si>
  <si>
    <t>6.58</t>
  </si>
  <si>
    <t>7.04</t>
  </si>
  <si>
    <t>7.40</t>
  </si>
  <si>
    <t>7.43</t>
  </si>
  <si>
    <t>7.50</t>
  </si>
  <si>
    <t>7.52</t>
  </si>
  <si>
    <t>7.56</t>
  </si>
  <si>
    <t>7.58</t>
  </si>
  <si>
    <t>8.04</t>
  </si>
  <si>
    <t>8.40</t>
  </si>
  <si>
    <t>8.43</t>
  </si>
  <si>
    <t>8.50</t>
  </si>
  <si>
    <t>8.52</t>
  </si>
  <si>
    <t>18.00</t>
  </si>
  <si>
    <t>18.01</t>
  </si>
  <si>
    <t>18.05</t>
  </si>
  <si>
    <t>18.07</t>
  </si>
  <si>
    <t>18.09</t>
  </si>
  <si>
    <t>18.13</t>
  </si>
  <si>
    <t>18.15</t>
  </si>
  <si>
    <t>18.17</t>
  </si>
  <si>
    <t>18.21</t>
  </si>
  <si>
    <t>18.22</t>
  </si>
  <si>
    <t>A</t>
  </si>
  <si>
    <t>19.30</t>
  </si>
  <si>
    <t>19.31</t>
  </si>
  <si>
    <t>19.35</t>
  </si>
  <si>
    <t>19.37</t>
  </si>
  <si>
    <t>19.39</t>
  </si>
  <si>
    <t>19.43</t>
  </si>
  <si>
    <t>19.45</t>
  </si>
  <si>
    <t>19.47</t>
  </si>
  <si>
    <t>19.51</t>
  </si>
  <si>
    <t>19.52</t>
  </si>
  <si>
    <t>21.00</t>
  </si>
  <si>
    <t>21.01</t>
  </si>
  <si>
    <t>21.05</t>
  </si>
  <si>
    <t>21.07</t>
  </si>
  <si>
    <t>21.09</t>
  </si>
  <si>
    <t>Zaterdag</t>
  </si>
  <si>
    <t>8.15</t>
  </si>
  <si>
    <t>8.17</t>
  </si>
  <si>
    <t>15.13</t>
  </si>
  <si>
    <t>15.15</t>
  </si>
  <si>
    <t>15.17</t>
  </si>
  <si>
    <t>15.22</t>
  </si>
  <si>
    <t>16.22</t>
  </si>
  <si>
    <t>16.13</t>
  </si>
  <si>
    <t>16.17</t>
  </si>
  <si>
    <t>16.15</t>
  </si>
  <si>
    <t>17.13</t>
  </si>
  <si>
    <t>17.15</t>
  </si>
  <si>
    <t>17.17</t>
  </si>
  <si>
    <t>17.22</t>
  </si>
  <si>
    <t>Zondag</t>
  </si>
  <si>
    <t>19.00</t>
  </si>
  <si>
    <t>19.01</t>
  </si>
  <si>
    <t>19.05</t>
  </si>
  <si>
    <t>19.07</t>
  </si>
  <si>
    <t>19.09</t>
  </si>
  <si>
    <t>19.13</t>
  </si>
  <si>
    <t>19.15</t>
  </si>
  <si>
    <t>19.17</t>
  </si>
  <si>
    <t>19.21</t>
  </si>
  <si>
    <t>19.22</t>
  </si>
  <si>
    <t>MAN Lion's City 10m (f=0,8)</t>
  </si>
  <si>
    <t>DRU</t>
  </si>
  <si>
    <t>Totaal DRU lijn 1:</t>
  </si>
  <si>
    <t>per dag</t>
  </si>
  <si>
    <t>per week</t>
  </si>
  <si>
    <t>Totaal DRU lijn 2:</t>
  </si>
  <si>
    <t>per zaterdag</t>
  </si>
  <si>
    <t>per zondag</t>
  </si>
  <si>
    <t>VDL Citea LLE 18m (f=1,5)</t>
  </si>
  <si>
    <t>per werkdag in spits</t>
  </si>
  <si>
    <t>per werkdag in dal</t>
  </si>
  <si>
    <t>B) Rijdt verder als/komt aan als MAT</t>
  </si>
  <si>
    <t>B</t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</si>
  <si>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Centrum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>Zuidwijk</t>
    </r>
  </si>
  <si>
    <t>Centrum Zuid</t>
  </si>
  <si>
    <t>Langestraat West</t>
  </si>
  <si>
    <t>Zuidoever</t>
  </si>
  <si>
    <t>Winkelcentrum Zuidwijk</t>
  </si>
  <si>
    <t>Diedenstraat</t>
  </si>
  <si>
    <t>Drakenboom</t>
  </si>
  <si>
    <t>Vuurbaak</t>
  </si>
  <si>
    <t>6.30</t>
  </si>
  <si>
    <t>6.33</t>
  </si>
  <si>
    <t>6.38</t>
  </si>
  <si>
    <t>6.41</t>
  </si>
  <si>
    <t>6.46</t>
  </si>
  <si>
    <t>6.48</t>
  </si>
  <si>
    <t>6.51</t>
  </si>
  <si>
    <t>7.30</t>
  </si>
  <si>
    <t>7.33</t>
  </si>
  <si>
    <t>7.38</t>
  </si>
  <si>
    <t>7.41</t>
  </si>
  <si>
    <t>7.46</t>
  </si>
  <si>
    <t>7.48</t>
  </si>
  <si>
    <t>7.51</t>
  </si>
  <si>
    <t>8.30</t>
  </si>
  <si>
    <t>8.33</t>
  </si>
  <si>
    <t>8.38</t>
  </si>
  <si>
    <t>8.41</t>
  </si>
  <si>
    <t>8.46</t>
  </si>
  <si>
    <t>8.48</t>
  </si>
  <si>
    <t>8.51</t>
  </si>
  <si>
    <t>9.30</t>
  </si>
  <si>
    <t>9.33</t>
  </si>
  <si>
    <t>9.35</t>
  </si>
  <si>
    <t>9.38</t>
  </si>
  <si>
    <t>9.41</t>
  </si>
  <si>
    <t>9.46</t>
  </si>
  <si>
    <t>9.48</t>
  </si>
  <si>
    <t>9.51</t>
  </si>
  <si>
    <t>10.30</t>
  </si>
  <si>
    <t>10.33</t>
  </si>
  <si>
    <t>10.35</t>
  </si>
  <si>
    <t>10.38</t>
  </si>
  <si>
    <t>10.41</t>
  </si>
  <si>
    <t>10.46</t>
  </si>
  <si>
    <t>10.48</t>
  </si>
  <si>
    <t>10.51</t>
  </si>
  <si>
    <t>11.30</t>
  </si>
  <si>
    <t>11.33</t>
  </si>
  <si>
    <t>11.35</t>
  </si>
  <si>
    <t>11.38</t>
  </si>
  <si>
    <t>11.41</t>
  </si>
  <si>
    <t>11.46</t>
  </si>
  <si>
    <t>11.48</t>
  </si>
  <si>
    <t>11.51</t>
  </si>
  <si>
    <t>12.30</t>
  </si>
  <si>
    <t>12.33</t>
  </si>
  <si>
    <t>12.35</t>
  </si>
  <si>
    <t>12.38</t>
  </si>
  <si>
    <t>12.41</t>
  </si>
  <si>
    <t>12.46</t>
  </si>
  <si>
    <t>12.48</t>
  </si>
  <si>
    <t>12.51</t>
  </si>
  <si>
    <t>13.30</t>
  </si>
  <si>
    <t>13.33</t>
  </si>
  <si>
    <t>13.35</t>
  </si>
  <si>
    <t>13.38</t>
  </si>
  <si>
    <t>14.41</t>
  </si>
  <si>
    <t>14.46</t>
  </si>
  <si>
    <t>14.48</t>
  </si>
  <si>
    <t>14.30</t>
  </si>
  <si>
    <t>14.33</t>
  </si>
  <si>
    <t>14.35</t>
  </si>
  <si>
    <t>14.38</t>
  </si>
  <si>
    <t>15.33</t>
  </si>
  <si>
    <t>15.41</t>
  </si>
  <si>
    <t>15.46</t>
  </si>
  <si>
    <t>15.48</t>
  </si>
  <si>
    <t>16.33</t>
  </si>
  <si>
    <t>16.41</t>
  </si>
  <si>
    <t>16.46</t>
  </si>
  <si>
    <t>16.48</t>
  </si>
  <si>
    <t>17.33</t>
  </si>
  <si>
    <t>17.41</t>
  </si>
  <si>
    <t>17.46</t>
  </si>
  <si>
    <t>17.48</t>
  </si>
  <si>
    <t>18.30</t>
  </si>
  <si>
    <t>18.33</t>
  </si>
  <si>
    <t>18.35</t>
  </si>
  <si>
    <t>18.38</t>
  </si>
  <si>
    <t>18.41</t>
  </si>
  <si>
    <t>18.46</t>
  </si>
  <si>
    <t>18.48</t>
  </si>
  <si>
    <t>18.51</t>
  </si>
  <si>
    <t>19.33</t>
  </si>
  <si>
    <t>19.38</t>
  </si>
  <si>
    <t>19.41</t>
  </si>
  <si>
    <t>19.46</t>
  </si>
  <si>
    <t>19.48</t>
  </si>
  <si>
    <t>20.00</t>
  </si>
  <si>
    <t>20.11</t>
  </si>
  <si>
    <t>20.03</t>
  </si>
  <si>
    <t>20.05</t>
  </si>
  <si>
    <t>20.08</t>
  </si>
  <si>
    <t>20.06</t>
  </si>
  <si>
    <t>20.16</t>
  </si>
  <si>
    <t>20.18</t>
  </si>
  <si>
    <t>20.21</t>
  </si>
  <si>
    <t>C</t>
  </si>
  <si>
    <t>C) Rijdt verder als lijn 3 naar Zuidwijk</t>
  </si>
  <si>
    <t>A) Rijdt verder als lijn 2 naar Grachthout</t>
  </si>
  <si>
    <t>Lijn 3a</t>
  </si>
  <si>
    <t>Lijn 3b</t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</si>
  <si>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Zuidwijk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>Centrum</t>
    </r>
  </si>
  <si>
    <t>6.06</t>
  </si>
  <si>
    <t>A) Komt als lijn 2 uit Grachthout</t>
  </si>
  <si>
    <t>6.10</t>
  </si>
  <si>
    <t>6.15</t>
  </si>
  <si>
    <t>6.18</t>
  </si>
  <si>
    <t>6.23</t>
  </si>
  <si>
    <t>6.26</t>
  </si>
  <si>
    <t>7.06</t>
  </si>
  <si>
    <t>7.10</t>
  </si>
  <si>
    <t>7.15</t>
  </si>
  <si>
    <t>7.18</t>
  </si>
  <si>
    <t>7.23</t>
  </si>
  <si>
    <t>7.26</t>
  </si>
  <si>
    <t>8.06</t>
  </si>
  <si>
    <t>8.10</t>
  </si>
  <si>
    <t>8.18</t>
  </si>
  <si>
    <t>8.23</t>
  </si>
  <si>
    <t>8.26</t>
  </si>
  <si>
    <t>9.06</t>
  </si>
  <si>
    <t>9.10</t>
  </si>
  <si>
    <t>9.18</t>
  </si>
  <si>
    <t>9.23</t>
  </si>
  <si>
    <t>9.26</t>
  </si>
  <si>
    <t>10.06</t>
  </si>
  <si>
    <t>10.10</t>
  </si>
  <si>
    <t>10.18</t>
  </si>
  <si>
    <t>10.23</t>
  </si>
  <si>
    <t>10.26</t>
  </si>
  <si>
    <t>11.06</t>
  </si>
  <si>
    <t>11.10</t>
  </si>
  <si>
    <t>11.18</t>
  </si>
  <si>
    <t>11.23</t>
  </si>
  <si>
    <t>11.26</t>
  </si>
  <si>
    <t>12.06</t>
  </si>
  <si>
    <t>12.10</t>
  </si>
  <si>
    <t>12.18</t>
  </si>
  <si>
    <t>12.23</t>
  </si>
  <si>
    <t>12.26</t>
  </si>
  <si>
    <t>13.06</t>
  </si>
  <si>
    <t>13.10</t>
  </si>
  <si>
    <t>13.18</t>
  </si>
  <si>
    <t>13.23</t>
  </si>
  <si>
    <t>13.26</t>
  </si>
  <si>
    <t>14.06</t>
  </si>
  <si>
    <t>14.10</t>
  </si>
  <si>
    <t>14.18</t>
  </si>
  <si>
    <t>14.23</t>
  </si>
  <si>
    <t>14.26</t>
  </si>
  <si>
    <t>15.06</t>
  </si>
  <si>
    <t>15.10</t>
  </si>
  <si>
    <t>15.18</t>
  </si>
  <si>
    <t>15.23</t>
  </si>
  <si>
    <t>15.26</t>
  </si>
  <si>
    <t>16.06</t>
  </si>
  <si>
    <t>16.10</t>
  </si>
  <si>
    <t>16.18</t>
  </si>
  <si>
    <t>16.23</t>
  </si>
  <si>
    <t>16.26</t>
  </si>
  <si>
    <t>17.06</t>
  </si>
  <si>
    <t>17.10</t>
  </si>
  <si>
    <t>17.18</t>
  </si>
  <si>
    <t>17.23</t>
  </si>
  <si>
    <t>17.26</t>
  </si>
  <si>
    <t>18.06</t>
  </si>
  <si>
    <t>18.10</t>
  </si>
  <si>
    <t>18.18</t>
  </si>
  <si>
    <t>18.23</t>
  </si>
  <si>
    <t>18.26</t>
  </si>
  <si>
    <t>19.06</t>
  </si>
  <si>
    <t>19.10</t>
  </si>
  <si>
    <t>19.18</t>
  </si>
  <si>
    <t>19.23</t>
  </si>
  <si>
    <t>19.26</t>
  </si>
  <si>
    <t>20.36</t>
  </si>
  <si>
    <t>20.40</t>
  </si>
  <si>
    <t>20.45</t>
  </si>
  <si>
    <t>20.48</t>
  </si>
  <si>
    <t>20.51</t>
  </si>
  <si>
    <t>20.53</t>
  </si>
  <si>
    <t>20.56</t>
  </si>
  <si>
    <t>C) Rijdt verder als lijn 2 naar Grachthout</t>
  </si>
  <si>
    <t>Lijn 4a</t>
  </si>
  <si>
    <t>Lijn 4b</t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</si>
  <si>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Centrum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 xml:space="preserve">Ziekenhuis </t>
    </r>
    <r>
      <rPr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>Zuidwijk</t>
    </r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</si>
  <si>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Ziekenhuis </t>
    </r>
    <r>
      <rPr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 xml:space="preserve">Zuidwijk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>Centrum</t>
    </r>
  </si>
  <si>
    <t>Langestraat Oost</t>
  </si>
  <si>
    <t>Vlinderdoorn</t>
  </si>
  <si>
    <t>Ziekenhuisweg</t>
  </si>
  <si>
    <t>6.42</t>
  </si>
  <si>
    <t>Sint Bernard Ziekenhuis</t>
  </si>
  <si>
    <t>7.03</t>
  </si>
  <si>
    <t>7.47</t>
  </si>
  <si>
    <t>A) Komt als lijn 3 uit Zuidwijk</t>
  </si>
  <si>
    <t>7.42</t>
  </si>
  <si>
    <t>8.42</t>
  </si>
  <si>
    <t>8.03</t>
  </si>
  <si>
    <t>9.31</t>
  </si>
  <si>
    <t>9.42</t>
  </si>
  <si>
    <t>9.03</t>
  </si>
  <si>
    <t>10.31</t>
  </si>
  <si>
    <t>10.42</t>
  </si>
  <si>
    <t>10.03</t>
  </si>
  <si>
    <t>11.03</t>
  </si>
  <si>
    <t>11.31</t>
  </si>
  <si>
    <t>11.42</t>
  </si>
  <si>
    <t>12.03</t>
  </si>
  <si>
    <t>12.31</t>
  </si>
  <si>
    <t>12.42</t>
  </si>
  <si>
    <t>13.31</t>
  </si>
  <si>
    <t>14.31</t>
  </si>
  <si>
    <t>14.03</t>
  </si>
  <si>
    <t>15.03</t>
  </si>
  <si>
    <t>17.03</t>
  </si>
  <si>
    <t>18.03</t>
  </si>
  <si>
    <t>18.31</t>
  </si>
  <si>
    <t>13.03</t>
  </si>
  <si>
    <t>13.42</t>
  </si>
  <si>
    <t>16.03</t>
  </si>
  <si>
    <t>B) Rijdt verder als lijn 4 naar Ziekenhuis</t>
  </si>
  <si>
    <t>B) Rijdt verder als lijn 2 naar Grachthout</t>
  </si>
  <si>
    <t>8.47</t>
  </si>
  <si>
    <t>9.36</t>
  </si>
  <si>
    <t>9.40</t>
  </si>
  <si>
    <t>9.43</t>
  </si>
  <si>
    <t>9.47</t>
  </si>
  <si>
    <t>10.36</t>
  </si>
  <si>
    <t>10.40</t>
  </si>
  <si>
    <t>10.43</t>
  </si>
  <si>
    <t>10.47</t>
  </si>
  <si>
    <t>12.36</t>
  </si>
  <si>
    <t>12.40</t>
  </si>
  <si>
    <t>12.43</t>
  </si>
  <si>
    <t>12.47</t>
  </si>
  <si>
    <t>13.36</t>
  </si>
  <si>
    <t>13.40</t>
  </si>
  <si>
    <t>13.43</t>
  </si>
  <si>
    <t>13.47</t>
  </si>
  <si>
    <t>13.48</t>
  </si>
  <si>
    <t>14.36</t>
  </si>
  <si>
    <t>14.40</t>
  </si>
  <si>
    <t>14.43</t>
  </si>
  <si>
    <t>14.47</t>
  </si>
  <si>
    <t>15.40</t>
  </si>
  <si>
    <t>15.43</t>
  </si>
  <si>
    <t>15.47</t>
  </si>
  <si>
    <t>16.40</t>
  </si>
  <si>
    <t>16.43</t>
  </si>
  <si>
    <t>16.47</t>
  </si>
  <si>
    <t>17.40</t>
  </si>
  <si>
    <t>17.43</t>
  </si>
  <si>
    <t>17.47</t>
  </si>
  <si>
    <t>18.40</t>
  </si>
  <si>
    <t>18.50</t>
  </si>
  <si>
    <t>18.54</t>
  </si>
  <si>
    <t>18.55</t>
  </si>
  <si>
    <t>19.40</t>
  </si>
  <si>
    <t>19.50</t>
  </si>
  <si>
    <t>19.54</t>
  </si>
  <si>
    <t>19.55</t>
  </si>
  <si>
    <t>6.47</t>
  </si>
  <si>
    <t>Totaal DRU lijn 3:</t>
  </si>
  <si>
    <t>per werkdag (a-richting)</t>
  </si>
  <si>
    <t>per werkdag (b-richting)</t>
  </si>
  <si>
    <t>B) Rijdt verder als lijn 4 naar Zuidwijk</t>
  </si>
  <si>
    <t>per zaterdag (a-richting)</t>
  </si>
  <si>
    <t>per zaterdag (b-richting)</t>
  </si>
  <si>
    <t>13.41</t>
  </si>
  <si>
    <t>13.46</t>
  </si>
  <si>
    <t>13.51</t>
  </si>
  <si>
    <t>20.10</t>
  </si>
  <si>
    <t>20.15</t>
  </si>
  <si>
    <t>20.23</t>
  </si>
  <si>
    <t>20.26</t>
  </si>
  <si>
    <t>per zondag (a-richting)</t>
  </si>
  <si>
    <t>per zondag (b-richting)</t>
  </si>
  <si>
    <t>11.36</t>
  </si>
  <si>
    <t>11.40</t>
  </si>
  <si>
    <t>11.43</t>
  </si>
  <si>
    <t>11.47</t>
  </si>
  <si>
    <t>10.50</t>
  </si>
  <si>
    <t>10.54</t>
  </si>
  <si>
    <t>10.55</t>
  </si>
  <si>
    <t>12.50</t>
  </si>
  <si>
    <t>12.54</t>
  </si>
  <si>
    <t>12.55</t>
  </si>
  <si>
    <t>14.50</t>
  </si>
  <si>
    <t>14.55</t>
  </si>
  <si>
    <t>16.50</t>
  </si>
  <si>
    <t>16.55</t>
  </si>
  <si>
    <t>Totaal DRU lijn 4:</t>
  </si>
  <si>
    <r>
      <t>Van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Zuidwijk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>Centrum</t>
    </r>
  </si>
  <si>
    <t>Lijn 5a</t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</si>
  <si>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Centrum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 xml:space="preserve">Ziekenhuis </t>
    </r>
    <r>
      <rPr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>Frederiksoort</t>
    </r>
  </si>
  <si>
    <t>Houttuin</t>
  </si>
  <si>
    <t>Adamse Weg</t>
  </si>
  <si>
    <t>Frederik Hendrik Laan</t>
  </si>
  <si>
    <t>Prinses Amalia Weg</t>
  </si>
  <si>
    <t>Landelijke Straat</t>
  </si>
  <si>
    <t>Winkelcentrum Kon. Buurt</t>
  </si>
  <si>
    <t>6.53</t>
  </si>
  <si>
    <t>6.57</t>
  </si>
  <si>
    <t>6.59</t>
  </si>
  <si>
    <t>7.02</t>
  </si>
  <si>
    <t>Lijn 5b</t>
  </si>
  <si>
    <r>
      <t xml:space="preserve">Van </t>
    </r>
    <r>
      <rPr>
        <b/>
        <sz val="11"/>
        <color theme="1"/>
        <rFont val="Calibri"/>
        <family val="2"/>
        <scheme val="minor"/>
      </rPr>
      <t xml:space="preserve">Ziekenhuis </t>
    </r>
    <r>
      <rPr>
        <sz val="11"/>
        <color theme="1"/>
        <rFont val="Calibri"/>
        <family val="2"/>
        <scheme val="minor"/>
      </rPr>
      <t xml:space="preserve">via </t>
    </r>
    <r>
      <rPr>
        <b/>
        <sz val="11"/>
        <color theme="1"/>
        <rFont val="Calibri"/>
        <family val="2"/>
        <scheme val="minor"/>
      </rPr>
      <t xml:space="preserve">Frederiksoort </t>
    </r>
    <r>
      <rPr>
        <sz val="11"/>
        <color theme="1"/>
        <rFont val="Calibri"/>
        <family val="2"/>
        <scheme val="minor"/>
      </rPr>
      <t xml:space="preserve">naar </t>
    </r>
    <r>
      <rPr>
        <b/>
        <sz val="11"/>
        <color theme="1"/>
        <rFont val="Calibri"/>
        <family val="2"/>
        <scheme val="minor"/>
      </rPr>
      <t>Centrum</t>
    </r>
  </si>
  <si>
    <t>7.08</t>
  </si>
  <si>
    <t>7.14</t>
  </si>
  <si>
    <t>7.17</t>
  </si>
  <si>
    <t>7.19</t>
  </si>
  <si>
    <t>7.24</t>
  </si>
  <si>
    <t>7.27</t>
  </si>
  <si>
    <t>7.53</t>
  </si>
  <si>
    <t>7.57</t>
  </si>
  <si>
    <t>7.59</t>
  </si>
  <si>
    <t>8.53</t>
  </si>
  <si>
    <t>8.57</t>
  </si>
  <si>
    <t>8.59</t>
  </si>
  <si>
    <t>8.02</t>
  </si>
  <si>
    <t>9.50</t>
  </si>
  <si>
    <t>9.53</t>
  </si>
  <si>
    <t>9.57</t>
  </si>
  <si>
    <t>9.59</t>
  </si>
  <si>
    <t>9.02</t>
  </si>
  <si>
    <t>10.53</t>
  </si>
  <si>
    <t>10.57</t>
  </si>
  <si>
    <t>10.59</t>
  </si>
  <si>
    <t>10.02</t>
  </si>
  <si>
    <t>11.02</t>
  </si>
  <si>
    <t>11.50</t>
  </si>
  <si>
    <t>11.53</t>
  </si>
  <si>
    <t>11.57</t>
  </si>
  <si>
    <t>11.59</t>
  </si>
  <si>
    <t>12.02</t>
  </si>
  <si>
    <t>12.53</t>
  </si>
  <si>
    <t>12.57</t>
  </si>
  <si>
    <t>12.59</t>
  </si>
  <si>
    <t>13.02</t>
  </si>
  <si>
    <t>13.50</t>
  </si>
  <si>
    <t>13.53</t>
  </si>
  <si>
    <t>13.57</t>
  </si>
  <si>
    <t>13.59</t>
  </si>
  <si>
    <t>14.02</t>
  </si>
  <si>
    <t>15.50</t>
  </si>
  <si>
    <t>15.53</t>
  </si>
  <si>
    <t>15.57</t>
  </si>
  <si>
    <t>15.59</t>
  </si>
  <si>
    <t>15.02</t>
  </si>
  <si>
    <t>16.53</t>
  </si>
  <si>
    <t>16.57</t>
  </si>
  <si>
    <t>16.59</t>
  </si>
  <si>
    <t>17.02</t>
  </si>
  <si>
    <t>17.50</t>
  </si>
  <si>
    <t>17.53</t>
  </si>
  <si>
    <t>17.57</t>
  </si>
  <si>
    <t>17.59</t>
  </si>
  <si>
    <t>18.02</t>
  </si>
  <si>
    <t>14.53</t>
  </si>
  <si>
    <t>14.57</t>
  </si>
  <si>
    <t>14.59</t>
  </si>
  <si>
    <t>16.02</t>
  </si>
  <si>
    <t>19.53</t>
  </si>
  <si>
    <t>19.57</t>
  </si>
  <si>
    <t>19.59</t>
  </si>
  <si>
    <t>20.02</t>
  </si>
  <si>
    <t>Totaal DRU lijn 5:</t>
  </si>
  <si>
    <t>per avond (a-richting)</t>
  </si>
  <si>
    <t>6.08</t>
  </si>
  <si>
    <t>6.14</t>
  </si>
  <si>
    <t>6.17</t>
  </si>
  <si>
    <t>6.19</t>
  </si>
  <si>
    <t>6.24</t>
  </si>
  <si>
    <t>6.27</t>
  </si>
  <si>
    <t>8.08</t>
  </si>
  <si>
    <t>8.14</t>
  </si>
  <si>
    <t>8.19</t>
  </si>
  <si>
    <t>8.24</t>
  </si>
  <si>
    <t>8.27</t>
  </si>
  <si>
    <t>9.08</t>
  </si>
  <si>
    <t>9.14</t>
  </si>
  <si>
    <t>9.19</t>
  </si>
  <si>
    <t>9.24</t>
  </si>
  <si>
    <t>9.27</t>
  </si>
  <si>
    <t>10.08</t>
  </si>
  <si>
    <t>10.14</t>
  </si>
  <si>
    <t>10.19</t>
  </si>
  <si>
    <t>10.24</t>
  </si>
  <si>
    <t>10.27</t>
  </si>
  <si>
    <t>11.08</t>
  </si>
  <si>
    <t>11.14</t>
  </si>
  <si>
    <t>11.19</t>
  </si>
  <si>
    <t>11.24</t>
  </si>
  <si>
    <t>11.27</t>
  </si>
  <si>
    <t>12.08</t>
  </si>
  <si>
    <t>12.14</t>
  </si>
  <si>
    <t>12.19</t>
  </si>
  <si>
    <t>12.24</t>
  </si>
  <si>
    <t>12.27</t>
  </si>
  <si>
    <t>13.08</t>
  </si>
  <si>
    <t>13.14</t>
  </si>
  <si>
    <t>13.19</t>
  </si>
  <si>
    <t>13.24</t>
  </si>
  <si>
    <t>13.27</t>
  </si>
  <si>
    <t>14.08</t>
  </si>
  <si>
    <t>14.14</t>
  </si>
  <si>
    <t>14.19</t>
  </si>
  <si>
    <t>14.24</t>
  </si>
  <si>
    <t>14.27</t>
  </si>
  <si>
    <t>18.08</t>
  </si>
  <si>
    <t>17.27</t>
  </si>
  <si>
    <t>15.08</t>
  </si>
  <si>
    <t>15.14</t>
  </si>
  <si>
    <t>15.19</t>
  </si>
  <si>
    <t>15.24</t>
  </si>
  <si>
    <t>15.27</t>
  </si>
  <si>
    <t>16.08</t>
  </si>
  <si>
    <t>16.14</t>
  </si>
  <si>
    <t>16.19</t>
  </si>
  <si>
    <t>16.24</t>
  </si>
  <si>
    <t>16.27</t>
  </si>
  <si>
    <t>17.08</t>
  </si>
  <si>
    <t>17.14</t>
  </si>
  <si>
    <t>17.19</t>
  </si>
  <si>
    <t>17.24</t>
  </si>
  <si>
    <t>18.14</t>
  </si>
  <si>
    <t>18.19</t>
  </si>
  <si>
    <t>18.24</t>
  </si>
  <si>
    <t>18.27</t>
  </si>
  <si>
    <t>20.14</t>
  </si>
  <si>
    <t>20.17</t>
  </si>
  <si>
    <t>20.19</t>
  </si>
  <si>
    <t>20.24</t>
  </si>
  <si>
    <t>20.27</t>
  </si>
  <si>
    <t>C) Rijdt verder als lijn 5 naar Centrum</t>
  </si>
  <si>
    <t>C) Komt als lijn 4 uit Centrum</t>
  </si>
  <si>
    <t>per avond (b-richting)</t>
  </si>
  <si>
    <t>1 | Centrum - Grachthout</t>
  </si>
  <si>
    <t>2 | Centrum - Grachthout</t>
  </si>
  <si>
    <t>3 | Centrum - Zuidwijk</t>
  </si>
  <si>
    <t>4 | Centrum - Ziekenhuis</t>
  </si>
  <si>
    <t>5 | Centrum - Ziekenhuis</t>
  </si>
  <si>
    <t>Totaal aantal DRU</t>
  </si>
  <si>
    <t>Rit</t>
  </si>
  <si>
    <t>D) Rijdt verder als lijn 5 naar Ziekenhuis</t>
  </si>
  <si>
    <t>D</t>
  </si>
  <si>
    <t>E) Komt als lijn 4 van Ziekenhuis</t>
  </si>
  <si>
    <t>E</t>
  </si>
  <si>
    <t>E) Komt als lijn 4 van Zuidwijk</t>
  </si>
  <si>
    <t>D) Komt als lijn 4 van Ziekenhuis</t>
  </si>
  <si>
    <t>F</t>
  </si>
  <si>
    <t>F) Komt als lijn 1 van Grachthout</t>
  </si>
  <si>
    <t>G</t>
  </si>
  <si>
    <t>G) Komt als lijn 3 uit Zuidwijk</t>
  </si>
  <si>
    <t>MAT1 - 101 - 103 - 105 - 107 - MAT2 - MAT3 - 102 - 104 - 106 - 108 - 227 - 324 - 327 - 424 - 425 - MAT4</t>
  </si>
  <si>
    <t>Type bus</t>
  </si>
  <si>
    <t>MAN Lion's City 10 m</t>
  </si>
  <si>
    <t>Prijs</t>
  </si>
  <si>
    <t>MAT5 - 201 - 500 - 503 - 207 - 506 - 509 - 508 - 511 - 510 - 513 - 512 - 515 - 514 - 517 - 221 - 518 - 521 - 225 - 522 - MAT 6</t>
  </si>
  <si>
    <t>VDL Citea LLE 18m</t>
  </si>
  <si>
    <t>Materieelkosten</t>
  </si>
  <si>
    <t>Ritten maandag - vrijdag</t>
  </si>
  <si>
    <t>Omlopen weekdag</t>
  </si>
  <si>
    <t>Omlopen zaterdag</t>
  </si>
  <si>
    <t>Ritten zaterdag</t>
  </si>
  <si>
    <t>MAT50 - 251 - 350 - 353 - 452 - 455 - 257 - 356 - 359 - 458 - 461 - 263 - 362 - 365 - 364 - 464 - 467 - 269 - 368 - 371 - MAT51</t>
  </si>
  <si>
    <t>MAT52 - 451 - 253 - 352 - 355 - 454 - 457 - 259 - 358 - 361 - 460 - 463 - 265 - 364 - 367 - 466 - 469 - 271 - 370 - 373 - 470 - 471 - MAT53</t>
  </si>
  <si>
    <t>Zie ma-vr</t>
  </si>
  <si>
    <t>Omlopen zondag</t>
  </si>
  <si>
    <t>Ritten zondag</t>
  </si>
  <si>
    <t>MAT80 - 281 - 380 - 381 - 480 - 481 - 283 - 382 - 383 - 482 - 483 - 285 - 384 - 385 - 484 - 485 - 287 - 386 - 387 - 486 - 487 - 289 - 388 - 389 - 488 - 489 - 291 - 390 - 391 - 293 - MAT81</t>
  </si>
  <si>
    <t>MAT82 - 580 - 581 - 582 - 583 - 584 - 585 - 586 - 587 - 588 - 589 - 590 - 591 - MAT83</t>
  </si>
  <si>
    <t>zie ma-vr</t>
  </si>
  <si>
    <t>Gegevens per lijn</t>
  </si>
  <si>
    <t>DRU per week</t>
  </si>
  <si>
    <t>Maximaal aantal gelijktijdig gebruikte voertuigen</t>
  </si>
  <si>
    <t>Spits</t>
  </si>
  <si>
    <t>Dal</t>
  </si>
  <si>
    <t>Avond</t>
  </si>
  <si>
    <t>1*</t>
  </si>
  <si>
    <t>1**</t>
  </si>
  <si>
    <t>2*</t>
  </si>
  <si>
    <t>Res1</t>
  </si>
  <si>
    <t>Reservebus 10 meter</t>
  </si>
  <si>
    <t>Res2</t>
  </si>
  <si>
    <t>Reservebus 18 meter</t>
  </si>
  <si>
    <t>0,33*</t>
  </si>
  <si>
    <t>Stalling</t>
  </si>
  <si>
    <t>MAT1</t>
  </si>
  <si>
    <t>MAT2</t>
  </si>
  <si>
    <t>MAT3</t>
  </si>
  <si>
    <t>MAT4</t>
  </si>
  <si>
    <t>MAT5</t>
  </si>
  <si>
    <t>MAT6</t>
  </si>
  <si>
    <t>MAT7</t>
  </si>
  <si>
    <t>MAT8</t>
  </si>
  <si>
    <t>MAT9</t>
  </si>
  <si>
    <t>MAT10</t>
  </si>
  <si>
    <t>MAT11</t>
  </si>
  <si>
    <t>MAT12</t>
  </si>
  <si>
    <t>MAT13</t>
  </si>
  <si>
    <t>MAT14</t>
  </si>
  <si>
    <t>MAT</t>
  </si>
  <si>
    <t>Lege ritten alle lijnen</t>
  </si>
  <si>
    <t>5.30</t>
  </si>
  <si>
    <t>17.37</t>
  </si>
  <si>
    <t>6.20</t>
  </si>
  <si>
    <t>17.58</t>
  </si>
  <si>
    <t>20.37</t>
  </si>
  <si>
    <t>14.32</t>
  </si>
  <si>
    <t>18.20</t>
  </si>
  <si>
    <t>5.47</t>
  </si>
  <si>
    <t>5.57</t>
  </si>
  <si>
    <t>5.51</t>
  </si>
  <si>
    <t>21.14</t>
  </si>
  <si>
    <t>MAN Lion's City 10m (brstof=0,9)</t>
  </si>
  <si>
    <t>VDL Citea LLE 18m (brstof=1,5)</t>
  </si>
  <si>
    <t>Minuten</t>
  </si>
  <si>
    <t>Brandstofkosten MAT ma-vr</t>
  </si>
  <si>
    <t>brandstof MAT-ritten MAN 10m</t>
  </si>
  <si>
    <t>brandstof MAT-ritten Citea 18m</t>
  </si>
  <si>
    <t>MAT50</t>
  </si>
  <si>
    <t>MAT51</t>
  </si>
  <si>
    <t>MAT52</t>
  </si>
  <si>
    <t>MAT53</t>
  </si>
  <si>
    <t>MAT54</t>
  </si>
  <si>
    <t>MAT55</t>
  </si>
  <si>
    <t>MAT56</t>
  </si>
  <si>
    <t>MAT57</t>
  </si>
  <si>
    <t>18.36</t>
  </si>
  <si>
    <t>MAT54 - 351 - 450 - 453 - 255 - 354 - 357 - 456 - 459 - 261 - 360 - 363 - 462 - 465 - 267 - 366 - 369 - 468 - MAT55 - 273 - 372 - 375 - 275 - MAT55</t>
  </si>
  <si>
    <t>MAT56 - 551 - 550 - 553 - 552 - 555 - 554 - 557 - 556 - 559 - 558 - 561 - 560 - 563 - 562 - 565 - 564 - 567 - 566 - 569 - 568 - 571 - 570 - 573 - MAT57</t>
  </si>
  <si>
    <t>Brandstofkosten MAT za</t>
  </si>
  <si>
    <t>MAT80</t>
  </si>
  <si>
    <t>MAT81</t>
  </si>
  <si>
    <t>MAT82</t>
  </si>
  <si>
    <t>MAT83</t>
  </si>
  <si>
    <t>Brandstofkosten MAT zo</t>
  </si>
  <si>
    <t>MAT15</t>
  </si>
  <si>
    <t>MAT16</t>
  </si>
  <si>
    <t>MAT7 - 501 - 203 - 502 - 502 - 504 - 507 - MAT8 - MAT9 - 516 - 519 - 223 - 520 - 523 - MAT10</t>
  </si>
  <si>
    <t>MAT11 - 300 - 303 - 402 - 405 - 209 - 306 - 309 - 408 - 411 - 215 - 312 - 315 - 414 - 417 - 318 - 321 - 420 - 423 - MAT12</t>
  </si>
  <si>
    <t>MAT13 - 401 - 302 - 305 - 404 - 407 - 211 - 308 - 311 - 410 - 413 - 217 - 314 - 317 - 416 - 419 - 320 - 323 - 422 - 525 - 524 - 527 - MAT14</t>
  </si>
  <si>
    <t>MAT15 - 301 - 400 - 403 - 304 - 307 - 406 - 409 - 213 - 310 - 313 - 412 - 415 - 219 - 316 - 319 - 418 - 421 - 322 - 325 - 229 - 326 - 329 - 231 - MAT16</t>
  </si>
  <si>
    <t>9.37</t>
  </si>
  <si>
    <t>Brandstofkosten</t>
  </si>
  <si>
    <t>*) MAN Lion's City 10 m</t>
  </si>
  <si>
    <t>**) VDL Citea LLE 18 m</t>
  </si>
  <si>
    <t>Op zondag delen de lijnen 2, 3 en 4 één bus</t>
  </si>
  <si>
    <t>10 meter</t>
  </si>
  <si>
    <t>18 meter</t>
  </si>
  <si>
    <t>MAT | Lege ritten alle lijnen</t>
  </si>
  <si>
    <t>Totaal brandstofkosten</t>
  </si>
  <si>
    <t>Totaal</t>
  </si>
  <si>
    <t>A1</t>
  </si>
  <si>
    <t>A2</t>
  </si>
  <si>
    <t>B1</t>
  </si>
  <si>
    <t>B2</t>
  </si>
  <si>
    <t>C1</t>
  </si>
  <si>
    <t>C2</t>
  </si>
  <si>
    <t>3 | Zuidwijk (spits: .48 - .30; dal+we: .22 - .30)</t>
  </si>
  <si>
    <t>4 | Ziekenhuis via Zuidwijk (dal+we: .26 - .30)</t>
  </si>
  <si>
    <t>4 | Ziekenhuis via Zuidwijk (spits: .26 - .30)</t>
  </si>
  <si>
    <t>1 | Houtkade via Grachthout (m-spits: .54 - .30)</t>
  </si>
  <si>
    <t>1 | Grachthout via Houtkade (o-spits: .04 - .40)</t>
  </si>
  <si>
    <t>&lt;---- 12 meter ----&gt;</t>
  </si>
  <si>
    <t>2 | Grachthout 
(spits [18m]: .27 - .00, dal+we: .48 - .00)</t>
  </si>
  <si>
    <t>5 | Ziekenhuis via Frederiksoort
(spits [18m]: .36 - .40, dal [18m]+we: .27 - .40)</t>
  </si>
  <si>
    <t>Lijn 2 naar Grachthout gebruikt in de spits heel perron B, lijn 4 naar Ziekenhuis vertrekt dan van perron C2
Lijn 5 naar Ziekenhuis gebruikt op werkdagen overdag heel perron C, in de daluren/weekends vertrekt lijn 4 naar Ziekenhuis van perron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</si>
</sst>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3" fontId="0" fillId="0" borderId="0" xfId="0" applyNumberFormat="1" applyAlignment="1">
      <alignment horizontal="center"/>
    </xf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2" fontId="1" fillId="0" borderId="0" xfId="0" applyNumberFormat="1" applyFont="1"/>
    <xf numFmtId="0" fontId="0" fillId="0" borderId="1" xfId="0" applyBorder="1"/>
    <xf numFmtId="0" fontId="0" fillId="0" borderId="0" xfId="0" applyFont="1"/>
    <xf numFmtId="0" fontId="1" fillId="0" borderId="0" xfId="0" applyFont="1" applyFill="1" applyBorder="1"/>
    <xf numFmtId="0" fontId="0" fillId="2" borderId="0" xfId="0" applyFill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1" fillId="4" borderId="7" xfId="0" applyFont="1" applyFill="1" applyBorder="1"/>
    <xf numFmtId="0" fontId="5" fillId="0" borderId="0" xfId="0" applyFont="1"/>
    <xf numFmtId="0" fontId="6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44" fontId="0" fillId="0" borderId="12" xfId="1" applyFont="1" applyBorder="1"/>
    <xf numFmtId="44" fontId="0" fillId="0" borderId="9" xfId="1" applyFont="1" applyBorder="1"/>
    <xf numFmtId="44" fontId="0" fillId="0" borderId="10" xfId="1" applyFont="1" applyBorder="1"/>
    <xf numFmtId="44" fontId="1" fillId="0" borderId="11" xfId="0" applyNumberFormat="1" applyFont="1" applyBorder="1"/>
    <xf numFmtId="0" fontId="1" fillId="4" borderId="8" xfId="0" applyFont="1" applyFill="1" applyBorder="1"/>
    <xf numFmtId="0" fontId="1" fillId="4" borderId="13" xfId="0" applyFont="1" applyFill="1" applyBorder="1"/>
    <xf numFmtId="0" fontId="0" fillId="0" borderId="14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0" fillId="0" borderId="9" xfId="0" applyBorder="1"/>
    <xf numFmtId="0" fontId="0" fillId="0" borderId="15" xfId="0" applyBorder="1"/>
    <xf numFmtId="0" fontId="0" fillId="0" borderId="11" xfId="0" applyBorder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1" fillId="4" borderId="19" xfId="0" applyFont="1" applyFill="1" applyBorder="1" applyAlignment="1">
      <alignment vertical="top"/>
    </xf>
    <xf numFmtId="0" fontId="1" fillId="4" borderId="20" xfId="0" applyFont="1" applyFill="1" applyBorder="1" applyAlignment="1">
      <alignment vertical="top"/>
    </xf>
    <xf numFmtId="0" fontId="1" fillId="4" borderId="21" xfId="0" applyFont="1" applyFill="1" applyBorder="1" applyAlignment="1">
      <alignment vertical="top"/>
    </xf>
    <xf numFmtId="0" fontId="1" fillId="4" borderId="23" xfId="0" applyFont="1" applyFill="1" applyBorder="1" applyAlignment="1">
      <alignment vertical="top"/>
    </xf>
    <xf numFmtId="0" fontId="1" fillId="4" borderId="24" xfId="0" applyFont="1" applyFill="1" applyBorder="1" applyAlignment="1">
      <alignment vertical="top"/>
    </xf>
    <xf numFmtId="0" fontId="1" fillId="4" borderId="25" xfId="0" applyFont="1" applyFill="1" applyBorder="1" applyAlignment="1">
      <alignment vertical="top"/>
    </xf>
    <xf numFmtId="0" fontId="1" fillId="4" borderId="28" xfId="0" applyFont="1" applyFill="1" applyBorder="1" applyAlignment="1">
      <alignment horizontal="center" vertical="top"/>
    </xf>
    <xf numFmtId="0" fontId="1" fillId="4" borderId="29" xfId="0" applyFont="1" applyFill="1" applyBorder="1" applyAlignment="1">
      <alignment horizontal="center" vertical="top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2" xfId="0" applyBorder="1"/>
    <xf numFmtId="0" fontId="0" fillId="0" borderId="43" xfId="0" applyBorder="1"/>
    <xf numFmtId="0" fontId="0" fillId="0" borderId="14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/>
    <xf numFmtId="44" fontId="0" fillId="0" borderId="0" xfId="1" applyFont="1"/>
    <xf numFmtId="44" fontId="0" fillId="0" borderId="1" xfId="1" applyFont="1" applyBorder="1"/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0" borderId="47" xfId="0" applyFont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2" fontId="1" fillId="0" borderId="32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2" fontId="1" fillId="0" borderId="50" xfId="0" applyNumberFormat="1" applyFont="1" applyBorder="1" applyAlignment="1">
      <alignment horizontal="center" vertical="top"/>
    </xf>
    <xf numFmtId="2" fontId="1" fillId="0" borderId="30" xfId="0" applyNumberFormat="1" applyFont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0" xfId="0" applyFill="1" applyBorder="1"/>
    <xf numFmtId="44" fontId="0" fillId="0" borderId="30" xfId="1" applyFont="1" applyBorder="1"/>
    <xf numFmtId="44" fontId="0" fillId="0" borderId="31" xfId="0" applyNumberFormat="1" applyBorder="1"/>
    <xf numFmtId="44" fontId="0" fillId="0" borderId="22" xfId="1" applyFont="1" applyBorder="1"/>
    <xf numFmtId="44" fontId="0" fillId="0" borderId="43" xfId="0" applyNumberFormat="1" applyBorder="1"/>
    <xf numFmtId="44" fontId="0" fillId="0" borderId="35" xfId="0" applyNumberFormat="1" applyBorder="1"/>
    <xf numFmtId="0" fontId="0" fillId="0" borderId="3" xfId="0" applyFill="1" applyBorder="1"/>
    <xf numFmtId="44" fontId="0" fillId="0" borderId="36" xfId="0" applyNumberFormat="1" applyBorder="1"/>
    <xf numFmtId="0" fontId="1" fillId="0" borderId="4" xfId="0" applyFont="1" applyFill="1" applyBorder="1"/>
    <xf numFmtId="0" fontId="1" fillId="0" borderId="39" xfId="0" applyFont="1" applyBorder="1"/>
    <xf numFmtId="0" fontId="1" fillId="0" borderId="53" xfId="0" applyFont="1" applyBorder="1"/>
    <xf numFmtId="44" fontId="1" fillId="0" borderId="37" xfId="0" applyNumberFormat="1" applyFont="1" applyBorder="1"/>
    <xf numFmtId="0" fontId="1" fillId="4" borderId="19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1" fillId="4" borderId="21" xfId="0" applyFont="1" applyFill="1" applyBorder="1" applyAlignment="1">
      <alignment horizontal="left" vertical="top"/>
    </xf>
    <xf numFmtId="0" fontId="1" fillId="4" borderId="52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4" borderId="22" xfId="0" applyFont="1" applyFill="1" applyBorder="1" applyAlignment="1">
      <alignment horizontal="left" vertical="top"/>
    </xf>
    <xf numFmtId="0" fontId="1" fillId="4" borderId="3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left" vertical="top"/>
    </xf>
    <xf numFmtId="0" fontId="1" fillId="4" borderId="24" xfId="0" applyFont="1" applyFill="1" applyBorder="1" applyAlignment="1">
      <alignment horizontal="left" vertical="top"/>
    </xf>
    <xf numFmtId="0" fontId="1" fillId="4" borderId="25" xfId="0" applyFont="1" applyFill="1" applyBorder="1" applyAlignment="1">
      <alignment horizontal="left" vertical="top"/>
    </xf>
    <xf numFmtId="0" fontId="1" fillId="4" borderId="51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vertical="top" wrapText="1"/>
    </xf>
    <xf numFmtId="0" fontId="0" fillId="0" borderId="35" xfId="0" applyBorder="1" applyAlignment="1">
      <alignment horizontal="left" vertical="top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56" xfId="0" applyBorder="1" applyAlignment="1">
      <alignment horizontal="center" textRotation="90"/>
    </xf>
    <xf numFmtId="0" fontId="8" fillId="0" borderId="57" xfId="0" applyFont="1" applyFill="1" applyBorder="1" applyAlignment="1">
      <alignment horizontal="center" vertical="center"/>
    </xf>
    <xf numFmtId="0" fontId="0" fillId="0" borderId="59" xfId="0" applyBorder="1"/>
    <xf numFmtId="0" fontId="8" fillId="0" borderId="5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60" xfId="0" applyBorder="1"/>
    <xf numFmtId="0" fontId="8" fillId="0" borderId="6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16</xdr:col>
      <xdr:colOff>333375</xdr:colOff>
      <xdr:row>39</xdr:row>
      <xdr:rowOff>114300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7CE5467-E867-4F2B-9424-E5B90D4E6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0058400" cy="754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9FBB-4CFC-45DA-9A28-F6F730E0B141}">
  <dimension ref="A1:X81"/>
  <sheetViews>
    <sheetView workbookViewId="0">
      <selection activeCell="J65" sqref="J65"/>
    </sheetView>
  </sheetViews>
  <sheetFormatPr defaultRowHeight="15" x14ac:dyDescent="0.25"/>
  <sheetData>
    <row r="1" spans="1:23" x14ac:dyDescent="0.25">
      <c r="A1" s="1" t="s">
        <v>0</v>
      </c>
      <c r="B1" t="s">
        <v>1</v>
      </c>
      <c r="I1" s="1" t="s">
        <v>19</v>
      </c>
      <c r="J1" t="s">
        <v>20</v>
      </c>
    </row>
    <row r="2" spans="1:23" x14ac:dyDescent="0.25">
      <c r="A2" s="1" t="s">
        <v>2</v>
      </c>
      <c r="D2" s="44" t="s">
        <v>247</v>
      </c>
      <c r="E2" s="44"/>
      <c r="F2" s="44"/>
      <c r="G2" s="44"/>
      <c r="I2" s="1" t="s">
        <v>2</v>
      </c>
      <c r="L2" s="44" t="s">
        <v>247</v>
      </c>
      <c r="M2" s="44"/>
      <c r="N2" s="44"/>
      <c r="O2" s="44"/>
    </row>
    <row r="3" spans="1:23" x14ac:dyDescent="0.25">
      <c r="A3" s="20" t="s">
        <v>713</v>
      </c>
      <c r="D3" s="21">
        <v>101</v>
      </c>
      <c r="E3" s="21">
        <v>103</v>
      </c>
      <c r="F3" s="21">
        <v>105</v>
      </c>
      <c r="G3" s="21">
        <v>107</v>
      </c>
      <c r="I3" s="1"/>
      <c r="L3" s="21">
        <v>102</v>
      </c>
      <c r="M3" s="21">
        <v>104</v>
      </c>
      <c r="N3" s="21">
        <v>106</v>
      </c>
      <c r="O3" s="21">
        <v>108</v>
      </c>
    </row>
    <row r="4" spans="1:23" x14ac:dyDescent="0.25">
      <c r="A4" t="s">
        <v>3</v>
      </c>
      <c r="D4" s="2" t="s">
        <v>170</v>
      </c>
      <c r="E4" s="2" t="s">
        <v>177</v>
      </c>
      <c r="F4" s="2" t="s">
        <v>184</v>
      </c>
      <c r="G4" s="2" t="s">
        <v>191</v>
      </c>
      <c r="H4" s="2"/>
      <c r="I4" s="4" t="s">
        <v>3</v>
      </c>
      <c r="J4" s="2"/>
      <c r="K4" s="2"/>
      <c r="L4" s="2"/>
      <c r="M4" s="2" t="s">
        <v>25</v>
      </c>
      <c r="N4" s="2" t="s">
        <v>33</v>
      </c>
      <c r="O4" s="2" t="s">
        <v>41</v>
      </c>
      <c r="P4" s="2"/>
      <c r="Q4" s="2"/>
      <c r="R4" s="2"/>
      <c r="S4" s="2"/>
      <c r="T4" s="2"/>
      <c r="U4" s="2"/>
    </row>
    <row r="5" spans="1:23" x14ac:dyDescent="0.25">
      <c r="A5" t="s">
        <v>4</v>
      </c>
      <c r="D5" s="2" t="s">
        <v>171</v>
      </c>
      <c r="E5" s="5" t="s">
        <v>178</v>
      </c>
      <c r="F5" s="2" t="s">
        <v>185</v>
      </c>
      <c r="G5" s="2" t="s">
        <v>192</v>
      </c>
      <c r="H5" s="2"/>
      <c r="I5" s="4" t="s">
        <v>9</v>
      </c>
      <c r="J5" s="2"/>
      <c r="K5" s="2"/>
      <c r="L5" s="2"/>
      <c r="M5" s="2" t="s">
        <v>26</v>
      </c>
      <c r="N5" s="2" t="s">
        <v>34</v>
      </c>
      <c r="O5" s="2" t="s">
        <v>42</v>
      </c>
      <c r="P5" s="2"/>
      <c r="Q5" s="2"/>
      <c r="R5" s="2"/>
      <c r="S5" s="2"/>
      <c r="T5" s="2"/>
      <c r="U5" s="2"/>
    </row>
    <row r="6" spans="1:23" x14ac:dyDescent="0.25">
      <c r="A6" t="s">
        <v>5</v>
      </c>
      <c r="D6" s="2" t="s">
        <v>172</v>
      </c>
      <c r="E6" s="2" t="s">
        <v>179</v>
      </c>
      <c r="F6" s="2" t="s">
        <v>186</v>
      </c>
      <c r="G6" s="2" t="s">
        <v>193</v>
      </c>
      <c r="H6" s="2"/>
      <c r="I6" s="4" t="s">
        <v>8</v>
      </c>
      <c r="J6" s="2"/>
      <c r="K6" s="2"/>
      <c r="L6" s="2"/>
      <c r="M6" s="2" t="s">
        <v>27</v>
      </c>
      <c r="N6" s="2" t="s">
        <v>35</v>
      </c>
      <c r="O6" s="2" t="s">
        <v>43</v>
      </c>
      <c r="P6" s="2"/>
      <c r="Q6" s="2"/>
      <c r="R6" s="2"/>
      <c r="S6" s="2"/>
      <c r="T6" s="2"/>
      <c r="U6" s="2"/>
    </row>
    <row r="7" spans="1:23" x14ac:dyDescent="0.25">
      <c r="A7" t="s">
        <v>6</v>
      </c>
      <c r="D7" s="2" t="s">
        <v>173</v>
      </c>
      <c r="E7" s="2" t="s">
        <v>180</v>
      </c>
      <c r="F7" s="2" t="s">
        <v>187</v>
      </c>
      <c r="G7" s="2" t="s">
        <v>194</v>
      </c>
      <c r="H7" s="2"/>
      <c r="I7" s="4" t="s">
        <v>7</v>
      </c>
      <c r="J7" s="2"/>
      <c r="K7" s="2"/>
      <c r="L7" s="9" t="s">
        <v>259</v>
      </c>
      <c r="M7" s="2" t="s">
        <v>28</v>
      </c>
      <c r="N7" s="2" t="s">
        <v>36</v>
      </c>
      <c r="O7" s="2" t="s">
        <v>44</v>
      </c>
      <c r="P7" s="2"/>
      <c r="Q7" s="2"/>
      <c r="R7" s="2"/>
      <c r="S7" s="2"/>
      <c r="T7" s="2"/>
      <c r="U7" s="2"/>
    </row>
    <row r="8" spans="1:23" x14ac:dyDescent="0.25">
      <c r="A8" t="s">
        <v>7</v>
      </c>
      <c r="D8" s="2" t="s">
        <v>174</v>
      </c>
      <c r="E8" s="2" t="s">
        <v>181</v>
      </c>
      <c r="F8" s="2" t="s">
        <v>188</v>
      </c>
      <c r="G8" s="9" t="s">
        <v>259</v>
      </c>
      <c r="H8" s="2"/>
      <c r="I8" s="3" t="s">
        <v>6</v>
      </c>
      <c r="J8" s="2"/>
      <c r="K8" s="2"/>
      <c r="L8" s="2" t="s">
        <v>21</v>
      </c>
      <c r="M8" s="2" t="s">
        <v>29</v>
      </c>
      <c r="N8" s="2" t="s">
        <v>37</v>
      </c>
      <c r="O8" s="2" t="s">
        <v>45</v>
      </c>
      <c r="P8" s="2"/>
      <c r="Q8" s="2"/>
      <c r="R8" s="2"/>
      <c r="S8" s="2"/>
      <c r="T8" s="2"/>
      <c r="U8" s="2"/>
    </row>
    <row r="9" spans="1:23" x14ac:dyDescent="0.25">
      <c r="A9" t="s">
        <v>8</v>
      </c>
      <c r="D9" s="2" t="s">
        <v>175</v>
      </c>
      <c r="E9" s="2" t="s">
        <v>182</v>
      </c>
      <c r="F9" s="2" t="s">
        <v>189</v>
      </c>
      <c r="G9" s="2"/>
      <c r="H9" s="2"/>
      <c r="I9" s="3" t="s">
        <v>5</v>
      </c>
      <c r="J9" s="2"/>
      <c r="K9" s="2"/>
      <c r="L9" s="2" t="s">
        <v>22</v>
      </c>
      <c r="M9" s="2" t="s">
        <v>30</v>
      </c>
      <c r="N9" s="2" t="s">
        <v>38</v>
      </c>
      <c r="O9" s="2" t="s">
        <v>46</v>
      </c>
      <c r="P9" s="2"/>
      <c r="Q9" s="2"/>
      <c r="R9" s="2"/>
      <c r="S9" s="2"/>
      <c r="T9" s="2"/>
      <c r="U9" s="2"/>
    </row>
    <row r="10" spans="1:23" x14ac:dyDescent="0.25">
      <c r="A10" t="s">
        <v>9</v>
      </c>
      <c r="D10" s="5" t="s">
        <v>10</v>
      </c>
      <c r="E10" s="2" t="s">
        <v>12</v>
      </c>
      <c r="F10" s="2" t="s">
        <v>14</v>
      </c>
      <c r="G10" s="2"/>
      <c r="H10" s="2"/>
      <c r="I10" s="3" t="s">
        <v>4</v>
      </c>
      <c r="J10" s="2"/>
      <c r="K10" s="2"/>
      <c r="L10" s="2" t="s">
        <v>23</v>
      </c>
      <c r="M10" s="2" t="s">
        <v>31</v>
      </c>
      <c r="N10" s="2" t="s">
        <v>39</v>
      </c>
      <c r="O10" s="2" t="s">
        <v>47</v>
      </c>
      <c r="P10" s="2"/>
      <c r="Q10" s="2"/>
      <c r="R10" s="2"/>
      <c r="S10" s="2"/>
      <c r="T10" s="2"/>
      <c r="U10" s="2"/>
    </row>
    <row r="11" spans="1:23" x14ac:dyDescent="0.25">
      <c r="A11" t="s">
        <v>3</v>
      </c>
      <c r="D11" s="2" t="s">
        <v>176</v>
      </c>
      <c r="E11" s="2" t="s">
        <v>183</v>
      </c>
      <c r="F11" s="2" t="s">
        <v>190</v>
      </c>
      <c r="G11" s="2"/>
      <c r="H11" s="2"/>
      <c r="I11" s="3" t="s">
        <v>3</v>
      </c>
      <c r="J11" s="2"/>
      <c r="K11" s="2"/>
      <c r="L11" s="2" t="s">
        <v>24</v>
      </c>
      <c r="M11" s="2" t="s">
        <v>32</v>
      </c>
      <c r="N11" s="2" t="s">
        <v>40</v>
      </c>
      <c r="O11" s="2" t="s">
        <v>48</v>
      </c>
      <c r="P11" s="2"/>
      <c r="Q11" s="2"/>
      <c r="R11" s="2"/>
      <c r="S11" s="2"/>
      <c r="T11" s="2"/>
      <c r="U11" s="2"/>
    </row>
    <row r="12" spans="1:23" x14ac:dyDescent="0.25">
      <c r="D12" s="38"/>
      <c r="E12" s="38"/>
      <c r="F12" s="38"/>
      <c r="G12" s="38"/>
      <c r="K12" s="38"/>
      <c r="L12" s="39"/>
      <c r="M12" s="39"/>
      <c r="N12" s="39"/>
      <c r="O12" s="26" t="s">
        <v>205</v>
      </c>
    </row>
    <row r="13" spans="1:23" x14ac:dyDescent="0.25">
      <c r="A13" t="s">
        <v>368</v>
      </c>
      <c r="L13" s="2"/>
      <c r="M13" s="2"/>
      <c r="N13" s="2"/>
      <c r="O13" s="2"/>
    </row>
    <row r="14" spans="1:23" x14ac:dyDescent="0.25">
      <c r="A14" t="s">
        <v>258</v>
      </c>
      <c r="L14" s="2"/>
      <c r="M14" s="2"/>
      <c r="N14" s="2"/>
      <c r="O14" s="2"/>
    </row>
    <row r="15" spans="1:23" ht="15.75" thickBot="1" x14ac:dyDescent="0.3">
      <c r="A15" t="s">
        <v>248</v>
      </c>
      <c r="D15">
        <v>0.4</v>
      </c>
      <c r="E15">
        <v>0.4</v>
      </c>
      <c r="F15">
        <v>0.4</v>
      </c>
      <c r="G15">
        <v>0.2</v>
      </c>
      <c r="L15" s="2">
        <v>0.2</v>
      </c>
      <c r="M15" s="2">
        <v>0.4</v>
      </c>
      <c r="N15" s="2">
        <v>0.4</v>
      </c>
      <c r="O15" s="2">
        <v>0.4</v>
      </c>
      <c r="T15" t="s">
        <v>249</v>
      </c>
      <c r="V15" s="11">
        <f>SUM(D15:O15)*0.8</f>
        <v>2.2399999999999998</v>
      </c>
      <c r="W15" s="11" t="s">
        <v>250</v>
      </c>
    </row>
    <row r="16" spans="1:23" ht="15.75" thickTop="1" x14ac:dyDescent="0.25">
      <c r="L16" s="2"/>
      <c r="M16" s="2"/>
      <c r="N16" s="2"/>
      <c r="O16" s="2"/>
      <c r="V16" s="1">
        <f>(V15*5)</f>
        <v>11.2</v>
      </c>
      <c r="W16" s="1" t="s">
        <v>251</v>
      </c>
    </row>
    <row r="17" spans="1:18" x14ac:dyDescent="0.25">
      <c r="A17" s="1" t="s">
        <v>49</v>
      </c>
      <c r="B17" s="1" t="s">
        <v>50</v>
      </c>
    </row>
    <row r="18" spans="1:18" x14ac:dyDescent="0.25">
      <c r="A18" s="1" t="s">
        <v>2</v>
      </c>
      <c r="B18" s="1"/>
      <c r="D18" s="45" t="s">
        <v>255</v>
      </c>
      <c r="E18" s="45"/>
      <c r="F18" s="45"/>
      <c r="G18" s="44" t="s">
        <v>247</v>
      </c>
      <c r="H18" s="44"/>
      <c r="I18" s="44"/>
      <c r="J18" s="44"/>
      <c r="K18" s="44"/>
      <c r="L18" s="44"/>
      <c r="M18" s="8"/>
      <c r="N18" s="8"/>
      <c r="O18" s="8"/>
      <c r="P18" s="7"/>
      <c r="Q18" s="7"/>
      <c r="R18" s="7"/>
    </row>
    <row r="19" spans="1:18" x14ac:dyDescent="0.25">
      <c r="A19" s="20" t="s">
        <v>713</v>
      </c>
      <c r="B19" s="1"/>
      <c r="D19" s="22">
        <v>201</v>
      </c>
      <c r="E19" s="22">
        <v>203</v>
      </c>
      <c r="F19" s="22">
        <v>207</v>
      </c>
      <c r="G19" s="21">
        <v>209</v>
      </c>
      <c r="H19" s="21">
        <v>211</v>
      </c>
      <c r="I19" s="21">
        <v>213</v>
      </c>
      <c r="J19" s="21">
        <v>215</v>
      </c>
      <c r="K19" s="21">
        <v>217</v>
      </c>
      <c r="L19" s="21">
        <v>219</v>
      </c>
      <c r="M19" s="22">
        <v>221</v>
      </c>
      <c r="N19" s="22">
        <v>223</v>
      </c>
      <c r="O19" s="22">
        <v>225</v>
      </c>
      <c r="P19" s="23">
        <v>227</v>
      </c>
      <c r="Q19" s="23">
        <v>229</v>
      </c>
      <c r="R19" s="23">
        <v>231</v>
      </c>
    </row>
    <row r="20" spans="1:18" x14ac:dyDescent="0.25">
      <c r="A20" s="20"/>
      <c r="B20" s="1"/>
      <c r="D20" s="24"/>
      <c r="E20" s="24"/>
      <c r="F20" s="24"/>
      <c r="G20" s="25" t="s">
        <v>717</v>
      </c>
      <c r="H20" s="25" t="s">
        <v>717</v>
      </c>
      <c r="I20" s="25" t="s">
        <v>717</v>
      </c>
      <c r="J20" s="25" t="s">
        <v>717</v>
      </c>
      <c r="K20" s="25" t="s">
        <v>717</v>
      </c>
      <c r="L20" s="25" t="s">
        <v>717</v>
      </c>
      <c r="M20" s="24"/>
      <c r="N20" s="24"/>
      <c r="O20" s="24"/>
      <c r="P20" s="26" t="s">
        <v>720</v>
      </c>
      <c r="Q20" s="26" t="s">
        <v>722</v>
      </c>
      <c r="R20" s="24"/>
    </row>
    <row r="21" spans="1:18" x14ac:dyDescent="0.25">
      <c r="A21" t="s">
        <v>3</v>
      </c>
      <c r="D21" s="2" t="s">
        <v>10</v>
      </c>
      <c r="E21" s="2" t="s">
        <v>12</v>
      </c>
      <c r="F21" s="2" t="s">
        <v>14</v>
      </c>
      <c r="G21" s="2" t="s">
        <v>16</v>
      </c>
      <c r="H21" s="2" t="s">
        <v>90</v>
      </c>
      <c r="I21" s="2" t="s">
        <v>100</v>
      </c>
      <c r="J21" s="2" t="s">
        <v>110</v>
      </c>
      <c r="K21" s="2" t="s">
        <v>120</v>
      </c>
      <c r="L21" s="2" t="s">
        <v>132</v>
      </c>
      <c r="M21" s="2" t="s">
        <v>17</v>
      </c>
      <c r="N21" s="2" t="s">
        <v>150</v>
      </c>
      <c r="O21" s="2" t="s">
        <v>160</v>
      </c>
      <c r="P21" s="2" t="s">
        <v>195</v>
      </c>
      <c r="Q21" s="2" t="s">
        <v>206</v>
      </c>
      <c r="R21" s="2" t="s">
        <v>216</v>
      </c>
    </row>
    <row r="22" spans="1:18" x14ac:dyDescent="0.25">
      <c r="A22" t="s">
        <v>51</v>
      </c>
      <c r="D22" s="2" t="s">
        <v>53</v>
      </c>
      <c r="E22" s="2" t="s">
        <v>63</v>
      </c>
      <c r="F22" s="2" t="s">
        <v>72</v>
      </c>
      <c r="G22" s="2" t="s">
        <v>81</v>
      </c>
      <c r="H22" s="2" t="s">
        <v>91</v>
      </c>
      <c r="I22" s="2" t="s">
        <v>101</v>
      </c>
      <c r="J22" s="2" t="s">
        <v>111</v>
      </c>
      <c r="K22" s="2" t="s">
        <v>121</v>
      </c>
      <c r="L22" s="2" t="s">
        <v>133</v>
      </c>
      <c r="M22" s="2" t="s">
        <v>142</v>
      </c>
      <c r="N22" s="2" t="s">
        <v>151</v>
      </c>
      <c r="O22" s="2" t="s">
        <v>161</v>
      </c>
      <c r="P22" s="2" t="s">
        <v>196</v>
      </c>
      <c r="Q22" s="2" t="s">
        <v>207</v>
      </c>
      <c r="R22" s="2" t="s">
        <v>217</v>
      </c>
    </row>
    <row r="23" spans="1:18" x14ac:dyDescent="0.25">
      <c r="A23" t="s">
        <v>9</v>
      </c>
      <c r="D23" s="2" t="s">
        <v>54</v>
      </c>
      <c r="E23" s="2" t="s">
        <v>64</v>
      </c>
      <c r="F23" s="2" t="s">
        <v>73</v>
      </c>
      <c r="G23" s="2" t="s">
        <v>82</v>
      </c>
      <c r="H23" s="2" t="s">
        <v>92</v>
      </c>
      <c r="I23" s="2" t="s">
        <v>102</v>
      </c>
      <c r="J23" s="2" t="s">
        <v>112</v>
      </c>
      <c r="K23" s="2" t="s">
        <v>122</v>
      </c>
      <c r="L23" s="2" t="s">
        <v>134</v>
      </c>
      <c r="M23" s="2" t="s">
        <v>143</v>
      </c>
      <c r="N23" s="2" t="s">
        <v>152</v>
      </c>
      <c r="O23" s="2" t="s">
        <v>162</v>
      </c>
      <c r="P23" s="2" t="s">
        <v>197</v>
      </c>
      <c r="Q23" s="2" t="s">
        <v>208</v>
      </c>
      <c r="R23" s="2" t="s">
        <v>218</v>
      </c>
    </row>
    <row r="24" spans="1:18" x14ac:dyDescent="0.25">
      <c r="A24" t="s">
        <v>8</v>
      </c>
      <c r="D24" s="2" t="s">
        <v>55</v>
      </c>
      <c r="E24" s="2" t="s">
        <v>65</v>
      </c>
      <c r="F24" s="2" t="s">
        <v>74</v>
      </c>
      <c r="G24" s="2" t="s">
        <v>83</v>
      </c>
      <c r="H24" s="2" t="s">
        <v>93</v>
      </c>
      <c r="I24" s="2" t="s">
        <v>103</v>
      </c>
      <c r="J24" s="2" t="s">
        <v>113</v>
      </c>
      <c r="K24" s="2" t="s">
        <v>123</v>
      </c>
      <c r="L24" s="2" t="s">
        <v>135</v>
      </c>
      <c r="M24" s="2" t="s">
        <v>144</v>
      </c>
      <c r="N24" s="2" t="s">
        <v>153</v>
      </c>
      <c r="O24" s="2" t="s">
        <v>163</v>
      </c>
      <c r="P24" s="2" t="s">
        <v>198</v>
      </c>
      <c r="Q24" s="2" t="s">
        <v>209</v>
      </c>
      <c r="R24" s="2" t="s">
        <v>219</v>
      </c>
    </row>
    <row r="25" spans="1:18" x14ac:dyDescent="0.25">
      <c r="A25" t="s">
        <v>52</v>
      </c>
      <c r="D25" s="2" t="s">
        <v>56</v>
      </c>
      <c r="E25" s="2" t="s">
        <v>66</v>
      </c>
      <c r="F25" s="2" t="s">
        <v>75</v>
      </c>
      <c r="G25" s="2" t="s">
        <v>84</v>
      </c>
      <c r="H25" s="2" t="s">
        <v>94</v>
      </c>
      <c r="I25" s="2" t="s">
        <v>104</v>
      </c>
      <c r="J25" s="2" t="s">
        <v>114</v>
      </c>
      <c r="K25" s="2" t="s">
        <v>124</v>
      </c>
      <c r="L25" s="2" t="s">
        <v>136</v>
      </c>
      <c r="M25" s="2" t="s">
        <v>145</v>
      </c>
      <c r="N25" s="2" t="s">
        <v>154</v>
      </c>
      <c r="O25" s="2" t="s">
        <v>164</v>
      </c>
      <c r="P25" s="2" t="s">
        <v>199</v>
      </c>
      <c r="Q25" s="2" t="s">
        <v>210</v>
      </c>
      <c r="R25" s="2" t="s">
        <v>220</v>
      </c>
    </row>
    <row r="26" spans="1:18" x14ac:dyDescent="0.25">
      <c r="A26" t="s">
        <v>6</v>
      </c>
      <c r="D26" s="2" t="s">
        <v>11</v>
      </c>
      <c r="E26" s="2" t="s">
        <v>13</v>
      </c>
      <c r="F26" s="2" t="s">
        <v>15</v>
      </c>
      <c r="G26" s="2" t="s">
        <v>58</v>
      </c>
      <c r="H26" s="2" t="s">
        <v>58</v>
      </c>
      <c r="I26" s="2" t="s">
        <v>58</v>
      </c>
      <c r="J26" s="2" t="s">
        <v>58</v>
      </c>
      <c r="K26" s="2" t="s">
        <v>58</v>
      </c>
      <c r="L26" s="2" t="s">
        <v>58</v>
      </c>
      <c r="M26" s="2" t="s">
        <v>18</v>
      </c>
      <c r="N26" s="2" t="s">
        <v>158</v>
      </c>
      <c r="O26" s="2" t="s">
        <v>168</v>
      </c>
      <c r="P26" s="2" t="s">
        <v>58</v>
      </c>
      <c r="Q26" s="2" t="s">
        <v>58</v>
      </c>
      <c r="R26" s="2"/>
    </row>
    <row r="27" spans="1:18" x14ac:dyDescent="0.25">
      <c r="A27" t="s">
        <v>5</v>
      </c>
      <c r="D27" s="5" t="s">
        <v>57</v>
      </c>
      <c r="E27" s="2" t="s">
        <v>67</v>
      </c>
      <c r="F27" s="2" t="s">
        <v>76</v>
      </c>
      <c r="G27" s="2" t="s">
        <v>58</v>
      </c>
      <c r="H27" s="2" t="s">
        <v>58</v>
      </c>
      <c r="I27" s="2" t="s">
        <v>58</v>
      </c>
      <c r="J27" s="2" t="s">
        <v>58</v>
      </c>
      <c r="K27" s="2" t="s">
        <v>58</v>
      </c>
      <c r="L27" s="2" t="s">
        <v>58</v>
      </c>
      <c r="M27" s="2" t="s">
        <v>146</v>
      </c>
      <c r="N27" s="2" t="s">
        <v>159</v>
      </c>
      <c r="O27" s="2" t="s">
        <v>169</v>
      </c>
      <c r="P27" s="2" t="s">
        <v>58</v>
      </c>
      <c r="Q27" s="2" t="s">
        <v>58</v>
      </c>
      <c r="R27" s="2"/>
    </row>
    <row r="28" spans="1:18" x14ac:dyDescent="0.25">
      <c r="A28" t="s">
        <v>7</v>
      </c>
      <c r="D28" s="2" t="s">
        <v>58</v>
      </c>
      <c r="E28" s="2" t="s">
        <v>58</v>
      </c>
      <c r="F28" s="2" t="s">
        <v>58</v>
      </c>
      <c r="G28" s="2" t="s">
        <v>86</v>
      </c>
      <c r="H28" s="2" t="s">
        <v>96</v>
      </c>
      <c r="I28" s="2" t="s">
        <v>105</v>
      </c>
      <c r="J28" s="2" t="s">
        <v>116</v>
      </c>
      <c r="K28" s="2" t="s">
        <v>128</v>
      </c>
      <c r="L28" s="2" t="s">
        <v>138</v>
      </c>
      <c r="M28" s="2" t="s">
        <v>58</v>
      </c>
      <c r="N28" s="2" t="s">
        <v>58</v>
      </c>
      <c r="O28" s="2" t="s">
        <v>58</v>
      </c>
      <c r="P28" s="2" t="s">
        <v>200</v>
      </c>
      <c r="Q28" s="2" t="s">
        <v>211</v>
      </c>
      <c r="R28" s="2"/>
    </row>
    <row r="29" spans="1:18" x14ac:dyDescent="0.25">
      <c r="A29" t="s">
        <v>8</v>
      </c>
      <c r="D29" s="2" t="s">
        <v>59</v>
      </c>
      <c r="E29" s="2" t="s">
        <v>68</v>
      </c>
      <c r="F29" s="2" t="s">
        <v>77</v>
      </c>
      <c r="G29" s="2" t="s">
        <v>87</v>
      </c>
      <c r="H29" s="2" t="s">
        <v>97</v>
      </c>
      <c r="I29" s="2" t="s">
        <v>106</v>
      </c>
      <c r="J29" s="2" t="s">
        <v>117</v>
      </c>
      <c r="K29" s="2" t="s">
        <v>129</v>
      </c>
      <c r="L29" s="2" t="s">
        <v>139</v>
      </c>
      <c r="M29" s="2" t="s">
        <v>147</v>
      </c>
      <c r="N29" s="2" t="s">
        <v>155</v>
      </c>
      <c r="O29" s="2" t="s">
        <v>165</v>
      </c>
      <c r="P29" s="2" t="s">
        <v>201</v>
      </c>
      <c r="Q29" s="2" t="s">
        <v>212</v>
      </c>
      <c r="R29" s="2"/>
    </row>
    <row r="30" spans="1:18" x14ac:dyDescent="0.25">
      <c r="A30" t="s">
        <v>9</v>
      </c>
      <c r="D30" s="2" t="s">
        <v>60</v>
      </c>
      <c r="E30" s="2" t="s">
        <v>69</v>
      </c>
      <c r="F30" s="2" t="s">
        <v>78</v>
      </c>
      <c r="G30" s="2" t="s">
        <v>88</v>
      </c>
      <c r="H30" s="2" t="s">
        <v>98</v>
      </c>
      <c r="I30" s="2" t="s">
        <v>107</v>
      </c>
      <c r="J30" s="2" t="s">
        <v>118</v>
      </c>
      <c r="K30" s="2" t="s">
        <v>130</v>
      </c>
      <c r="L30" s="2" t="s">
        <v>140</v>
      </c>
      <c r="M30" s="2" t="s">
        <v>148</v>
      </c>
      <c r="N30" s="2" t="s">
        <v>156</v>
      </c>
      <c r="O30" s="2" t="s">
        <v>166</v>
      </c>
      <c r="P30" s="2" t="s">
        <v>202</v>
      </c>
      <c r="Q30" s="2" t="s">
        <v>213</v>
      </c>
      <c r="R30" s="2"/>
    </row>
    <row r="31" spans="1:18" x14ac:dyDescent="0.25">
      <c r="A31" t="s">
        <v>51</v>
      </c>
      <c r="D31" s="2" t="s">
        <v>61</v>
      </c>
      <c r="E31" s="2" t="s">
        <v>70</v>
      </c>
      <c r="F31" s="2" t="s">
        <v>79</v>
      </c>
      <c r="G31" s="2" t="s">
        <v>85</v>
      </c>
      <c r="H31" s="2" t="s">
        <v>95</v>
      </c>
      <c r="I31" s="2" t="s">
        <v>108</v>
      </c>
      <c r="J31" s="2" t="s">
        <v>115</v>
      </c>
      <c r="K31" s="2" t="s">
        <v>125</v>
      </c>
      <c r="L31" s="2" t="s">
        <v>137</v>
      </c>
      <c r="M31" s="2" t="s">
        <v>149</v>
      </c>
      <c r="N31" s="2" t="s">
        <v>157</v>
      </c>
      <c r="O31" s="2" t="s">
        <v>167</v>
      </c>
      <c r="P31" s="2" t="s">
        <v>203</v>
      </c>
      <c r="Q31" s="2" t="s">
        <v>214</v>
      </c>
      <c r="R31" s="2"/>
    </row>
    <row r="32" spans="1:18" x14ac:dyDescent="0.25">
      <c r="A32" t="s">
        <v>3</v>
      </c>
      <c r="D32" s="2" t="s">
        <v>62</v>
      </c>
      <c r="E32" s="2" t="s">
        <v>71</v>
      </c>
      <c r="F32" s="2" t="s">
        <v>80</v>
      </c>
      <c r="G32" s="2" t="s">
        <v>89</v>
      </c>
      <c r="H32" s="2" t="s">
        <v>99</v>
      </c>
      <c r="I32" s="2" t="s">
        <v>109</v>
      </c>
      <c r="J32" s="2" t="s">
        <v>119</v>
      </c>
      <c r="K32" s="2" t="s">
        <v>131</v>
      </c>
      <c r="L32" s="2" t="s">
        <v>141</v>
      </c>
      <c r="M32" s="2" t="s">
        <v>27</v>
      </c>
      <c r="N32" s="2" t="s">
        <v>35</v>
      </c>
      <c r="O32" s="2" t="s">
        <v>43</v>
      </c>
      <c r="P32" s="2" t="s">
        <v>204</v>
      </c>
      <c r="Q32" s="2" t="s">
        <v>215</v>
      </c>
      <c r="R32" s="2"/>
    </row>
    <row r="33" spans="1:24" x14ac:dyDescent="0.25">
      <c r="D33" s="26" t="s">
        <v>715</v>
      </c>
      <c r="E33" s="26" t="s">
        <v>715</v>
      </c>
      <c r="F33" s="26" t="s">
        <v>715</v>
      </c>
      <c r="G33" s="26" t="s">
        <v>366</v>
      </c>
      <c r="H33" s="26" t="s">
        <v>366</v>
      </c>
      <c r="I33" s="26" t="s">
        <v>366</v>
      </c>
      <c r="J33" s="26" t="s">
        <v>366</v>
      </c>
      <c r="K33" s="26" t="s">
        <v>366</v>
      </c>
      <c r="L33" s="26" t="s">
        <v>366</v>
      </c>
      <c r="M33" s="26" t="s">
        <v>715</v>
      </c>
      <c r="N33" s="26" t="s">
        <v>715</v>
      </c>
      <c r="O33" s="26" t="s">
        <v>715</v>
      </c>
      <c r="P33" s="26" t="s">
        <v>366</v>
      </c>
      <c r="Q33" s="26" t="s">
        <v>366</v>
      </c>
      <c r="R33" s="39"/>
    </row>
    <row r="34" spans="1:24" x14ac:dyDescent="0.25">
      <c r="A34" t="s">
        <v>367</v>
      </c>
      <c r="D34" s="2"/>
      <c r="E34" s="2"/>
      <c r="F34" s="2"/>
    </row>
    <row r="35" spans="1:24" x14ac:dyDescent="0.25">
      <c r="A35" t="s">
        <v>714</v>
      </c>
      <c r="D35" s="2"/>
      <c r="E35" s="2"/>
      <c r="F35" s="2"/>
    </row>
    <row r="36" spans="1:24" x14ac:dyDescent="0.25">
      <c r="A36" t="s">
        <v>716</v>
      </c>
      <c r="D36" s="2"/>
      <c r="E36" s="2"/>
      <c r="F36" s="2"/>
    </row>
    <row r="37" spans="1:24" x14ac:dyDescent="0.25">
      <c r="A37" t="s">
        <v>721</v>
      </c>
      <c r="D37" s="2"/>
      <c r="E37" s="2"/>
      <c r="F37" s="2"/>
    </row>
    <row r="38" spans="1:24" x14ac:dyDescent="0.25">
      <c r="A38" t="s">
        <v>723</v>
      </c>
      <c r="D38" s="2"/>
      <c r="E38" s="2"/>
      <c r="F38" s="2"/>
    </row>
    <row r="39" spans="1:24" x14ac:dyDescent="0.25">
      <c r="A39" t="s">
        <v>248</v>
      </c>
      <c r="D39">
        <v>0.6</v>
      </c>
      <c r="E39">
        <v>0.6</v>
      </c>
      <c r="F39">
        <v>0.6</v>
      </c>
      <c r="G39">
        <v>0.37</v>
      </c>
      <c r="H39">
        <v>0.37</v>
      </c>
      <c r="I39">
        <v>0.37</v>
      </c>
      <c r="J39">
        <v>0.37</v>
      </c>
      <c r="K39">
        <v>0.37</v>
      </c>
      <c r="L39">
        <v>0.37</v>
      </c>
      <c r="M39">
        <v>0.6</v>
      </c>
      <c r="N39">
        <v>0.6</v>
      </c>
      <c r="O39">
        <v>0.6</v>
      </c>
      <c r="P39">
        <v>0.37</v>
      </c>
      <c r="Q39">
        <v>0.37</v>
      </c>
      <c r="R39">
        <v>0.15</v>
      </c>
      <c r="T39" t="s">
        <v>252</v>
      </c>
      <c r="V39">
        <f>SUM(D39:F39,M39:O39)*1.5</f>
        <v>5.4</v>
      </c>
      <c r="W39" t="s">
        <v>256</v>
      </c>
    </row>
    <row r="40" spans="1:24" x14ac:dyDescent="0.25">
      <c r="V40">
        <f>SUM(G39:L39,P39:R39)*0.8</f>
        <v>2.4880000000000004</v>
      </c>
      <c r="W40" t="s">
        <v>257</v>
      </c>
    </row>
    <row r="41" spans="1:24" x14ac:dyDescent="0.25">
      <c r="A41" s="1" t="s">
        <v>49</v>
      </c>
      <c r="B41" s="1" t="s">
        <v>50</v>
      </c>
      <c r="V41">
        <f>SUM(D60:P60)*0.8</f>
        <v>3.6720000000000006</v>
      </c>
      <c r="W41" t="s">
        <v>253</v>
      </c>
    </row>
    <row r="42" spans="1:24" ht="15.75" thickBot="1" x14ac:dyDescent="0.3">
      <c r="A42" s="1" t="s">
        <v>221</v>
      </c>
      <c r="D42" s="44" t="s">
        <v>247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V42" s="11">
        <f>SUM(D81:J81)*0.8</f>
        <v>1.8960000000000001</v>
      </c>
      <c r="W42" s="11" t="s">
        <v>254</v>
      </c>
      <c r="X42" s="11"/>
    </row>
    <row r="43" spans="1:24" ht="15.75" thickTop="1" x14ac:dyDescent="0.25">
      <c r="A43" s="20" t="s">
        <v>713</v>
      </c>
      <c r="D43" s="21">
        <v>251</v>
      </c>
      <c r="E43" s="21">
        <v>253</v>
      </c>
      <c r="F43" s="21">
        <v>255</v>
      </c>
      <c r="G43" s="21">
        <v>257</v>
      </c>
      <c r="H43" s="21">
        <v>259</v>
      </c>
      <c r="I43" s="21">
        <v>261</v>
      </c>
      <c r="J43" s="21">
        <v>263</v>
      </c>
      <c r="K43" s="21">
        <v>265</v>
      </c>
      <c r="L43" s="21">
        <v>267</v>
      </c>
      <c r="M43" s="21">
        <v>269</v>
      </c>
      <c r="N43" s="21">
        <v>271</v>
      </c>
      <c r="O43" s="21">
        <v>273</v>
      </c>
      <c r="P43" s="21">
        <v>275</v>
      </c>
      <c r="V43" s="10">
        <f>((5*V39)+(5*V40)+V41+V42)</f>
        <v>45.007999999999996</v>
      </c>
      <c r="W43" s="1" t="s">
        <v>251</v>
      </c>
      <c r="X43" s="16"/>
    </row>
    <row r="44" spans="1:24" x14ac:dyDescent="0.25">
      <c r="A44" s="20"/>
      <c r="D44" s="25"/>
      <c r="E44" s="25" t="s">
        <v>717</v>
      </c>
      <c r="F44" s="25" t="s">
        <v>717</v>
      </c>
      <c r="G44" s="25" t="s">
        <v>717</v>
      </c>
      <c r="H44" s="25" t="s">
        <v>717</v>
      </c>
      <c r="I44" s="25" t="s">
        <v>717</v>
      </c>
      <c r="J44" s="25" t="s">
        <v>717</v>
      </c>
      <c r="K44" s="25" t="s">
        <v>717</v>
      </c>
      <c r="L44" s="25" t="s">
        <v>717</v>
      </c>
      <c r="M44" s="25" t="s">
        <v>717</v>
      </c>
      <c r="N44" s="25" t="s">
        <v>717</v>
      </c>
      <c r="O44" s="25"/>
      <c r="P44" s="25"/>
      <c r="V44" s="16"/>
      <c r="W44" s="16"/>
      <c r="X44" s="16"/>
    </row>
    <row r="45" spans="1:24" x14ac:dyDescent="0.25">
      <c r="A45" t="s">
        <v>3</v>
      </c>
      <c r="D45" s="2" t="s">
        <v>14</v>
      </c>
      <c r="E45" s="2" t="s">
        <v>16</v>
      </c>
      <c r="F45" s="2" t="s">
        <v>90</v>
      </c>
      <c r="G45" s="2" t="s">
        <v>100</v>
      </c>
      <c r="H45" s="2" t="s">
        <v>110</v>
      </c>
      <c r="I45" s="2" t="s">
        <v>120</v>
      </c>
      <c r="J45" s="2" t="s">
        <v>132</v>
      </c>
      <c r="K45" s="2" t="s">
        <v>17</v>
      </c>
      <c r="L45" s="2" t="s">
        <v>150</v>
      </c>
      <c r="M45" s="2" t="s">
        <v>160</v>
      </c>
      <c r="N45" s="2" t="s">
        <v>195</v>
      </c>
      <c r="O45" s="2" t="s">
        <v>206</v>
      </c>
      <c r="P45" s="2" t="s">
        <v>216</v>
      </c>
      <c r="X45" s="1"/>
    </row>
    <row r="46" spans="1:24" x14ac:dyDescent="0.25">
      <c r="A46" t="s">
        <v>51</v>
      </c>
      <c r="D46" s="2" t="s">
        <v>72</v>
      </c>
      <c r="E46" s="2" t="s">
        <v>81</v>
      </c>
      <c r="F46" s="2" t="s">
        <v>91</v>
      </c>
      <c r="G46" s="2" t="s">
        <v>101</v>
      </c>
      <c r="H46" s="2" t="s">
        <v>111</v>
      </c>
      <c r="I46" s="2" t="s">
        <v>121</v>
      </c>
      <c r="J46" s="2" t="s">
        <v>133</v>
      </c>
      <c r="K46" s="2" t="s">
        <v>142</v>
      </c>
      <c r="L46" s="2" t="s">
        <v>151</v>
      </c>
      <c r="M46" s="2" t="s">
        <v>161</v>
      </c>
      <c r="N46" s="2" t="s">
        <v>196</v>
      </c>
      <c r="O46" s="2" t="s">
        <v>207</v>
      </c>
      <c r="P46" s="2" t="s">
        <v>217</v>
      </c>
    </row>
    <row r="47" spans="1:24" x14ac:dyDescent="0.25">
      <c r="A47" t="s">
        <v>9</v>
      </c>
      <c r="D47" s="2" t="s">
        <v>73</v>
      </c>
      <c r="E47" s="2" t="s">
        <v>82</v>
      </c>
      <c r="F47" s="2" t="s">
        <v>92</v>
      </c>
      <c r="G47" s="2" t="s">
        <v>102</v>
      </c>
      <c r="H47" s="2" t="s">
        <v>112</v>
      </c>
      <c r="I47" s="2" t="s">
        <v>122</v>
      </c>
      <c r="J47" s="2" t="s">
        <v>134</v>
      </c>
      <c r="K47" s="2" t="s">
        <v>143</v>
      </c>
      <c r="L47" s="2" t="s">
        <v>152</v>
      </c>
      <c r="M47" s="2" t="s">
        <v>162</v>
      </c>
      <c r="N47" s="2" t="s">
        <v>197</v>
      </c>
      <c r="O47" s="2" t="s">
        <v>208</v>
      </c>
      <c r="P47" s="2" t="s">
        <v>218</v>
      </c>
    </row>
    <row r="48" spans="1:24" x14ac:dyDescent="0.25">
      <c r="A48" t="s">
        <v>8</v>
      </c>
      <c r="D48" s="2" t="s">
        <v>74</v>
      </c>
      <c r="E48" s="2" t="s">
        <v>83</v>
      </c>
      <c r="F48" s="2" t="s">
        <v>93</v>
      </c>
      <c r="G48" s="2" t="s">
        <v>103</v>
      </c>
      <c r="H48" s="2" t="s">
        <v>113</v>
      </c>
      <c r="I48" s="2" t="s">
        <v>123</v>
      </c>
      <c r="J48" s="2" t="s">
        <v>135</v>
      </c>
      <c r="K48" s="2" t="s">
        <v>144</v>
      </c>
      <c r="L48" s="2" t="s">
        <v>153</v>
      </c>
      <c r="M48" s="2" t="s">
        <v>163</v>
      </c>
      <c r="N48" s="2" t="s">
        <v>198</v>
      </c>
      <c r="O48" s="2" t="s">
        <v>209</v>
      </c>
      <c r="P48" s="2" t="s">
        <v>219</v>
      </c>
    </row>
    <row r="49" spans="1:17" x14ac:dyDescent="0.25">
      <c r="A49" t="s">
        <v>52</v>
      </c>
      <c r="D49" s="2" t="s">
        <v>75</v>
      </c>
      <c r="E49" s="2" t="s">
        <v>84</v>
      </c>
      <c r="F49" s="2" t="s">
        <v>94</v>
      </c>
      <c r="G49" s="2" t="s">
        <v>104</v>
      </c>
      <c r="H49" s="2" t="s">
        <v>114</v>
      </c>
      <c r="I49" s="2" t="s">
        <v>124</v>
      </c>
      <c r="J49" s="2" t="s">
        <v>136</v>
      </c>
      <c r="K49" s="2" t="s">
        <v>145</v>
      </c>
      <c r="L49" s="2" t="s">
        <v>154</v>
      </c>
      <c r="M49" s="2" t="s">
        <v>164</v>
      </c>
      <c r="N49" s="2" t="s">
        <v>199</v>
      </c>
      <c r="O49" s="2" t="s">
        <v>210</v>
      </c>
      <c r="P49" s="2" t="s">
        <v>220</v>
      </c>
    </row>
    <row r="50" spans="1:17" x14ac:dyDescent="0.25">
      <c r="A50" t="s">
        <v>6</v>
      </c>
      <c r="D50" s="2" t="s">
        <v>58</v>
      </c>
      <c r="E50" s="2" t="s">
        <v>58</v>
      </c>
      <c r="F50" s="2" t="s">
        <v>58</v>
      </c>
      <c r="G50" s="2" t="s">
        <v>58</v>
      </c>
      <c r="H50" s="2" t="s">
        <v>58</v>
      </c>
      <c r="I50" s="2" t="s">
        <v>58</v>
      </c>
      <c r="J50" s="2" t="s">
        <v>58</v>
      </c>
      <c r="K50" s="2" t="s">
        <v>58</v>
      </c>
      <c r="L50" s="2" t="s">
        <v>58</v>
      </c>
      <c r="M50" s="2" t="s">
        <v>58</v>
      </c>
      <c r="N50" s="2" t="s">
        <v>58</v>
      </c>
      <c r="O50" s="2" t="s">
        <v>58</v>
      </c>
      <c r="P50" s="2"/>
    </row>
    <row r="51" spans="1:17" x14ac:dyDescent="0.25">
      <c r="A51" t="s">
        <v>5</v>
      </c>
      <c r="D51" s="2" t="s">
        <v>58</v>
      </c>
      <c r="E51" s="2" t="s">
        <v>58</v>
      </c>
      <c r="F51" s="2" t="s">
        <v>58</v>
      </c>
      <c r="G51" s="2" t="s">
        <v>58</v>
      </c>
      <c r="H51" s="2" t="s">
        <v>58</v>
      </c>
      <c r="I51" s="2" t="s">
        <v>58</v>
      </c>
      <c r="J51" s="2" t="s">
        <v>58</v>
      </c>
      <c r="K51" s="2" t="s">
        <v>58</v>
      </c>
      <c r="L51" s="2" t="s">
        <v>58</v>
      </c>
      <c r="M51" s="2" t="s">
        <v>58</v>
      </c>
      <c r="N51" s="2" t="s">
        <v>58</v>
      </c>
      <c r="O51" s="2" t="s">
        <v>58</v>
      </c>
      <c r="P51" s="2"/>
    </row>
    <row r="52" spans="1:17" x14ac:dyDescent="0.25">
      <c r="A52" t="s">
        <v>7</v>
      </c>
      <c r="D52" s="2" t="s">
        <v>126</v>
      </c>
      <c r="E52" s="2" t="s">
        <v>86</v>
      </c>
      <c r="F52" s="2" t="s">
        <v>96</v>
      </c>
      <c r="G52" s="2" t="s">
        <v>105</v>
      </c>
      <c r="H52" s="2" t="s">
        <v>116</v>
      </c>
      <c r="I52" s="2" t="s">
        <v>128</v>
      </c>
      <c r="J52" s="2" t="s">
        <v>138</v>
      </c>
      <c r="K52" s="2" t="s">
        <v>224</v>
      </c>
      <c r="L52" s="2" t="s">
        <v>229</v>
      </c>
      <c r="M52" s="2" t="s">
        <v>232</v>
      </c>
      <c r="N52" s="2" t="s">
        <v>200</v>
      </c>
      <c r="O52" s="2" t="s">
        <v>211</v>
      </c>
      <c r="P52" s="2"/>
    </row>
    <row r="53" spans="1:17" x14ac:dyDescent="0.25">
      <c r="A53" t="s">
        <v>8</v>
      </c>
      <c r="D53" s="2" t="s">
        <v>222</v>
      </c>
      <c r="E53" s="2" t="s">
        <v>87</v>
      </c>
      <c r="F53" s="2" t="s">
        <v>97</v>
      </c>
      <c r="G53" s="2" t="s">
        <v>106</v>
      </c>
      <c r="H53" s="2" t="s">
        <v>117</v>
      </c>
      <c r="I53" s="2" t="s">
        <v>129</v>
      </c>
      <c r="J53" s="2" t="s">
        <v>139</v>
      </c>
      <c r="K53" s="2" t="s">
        <v>225</v>
      </c>
      <c r="L53" s="2" t="s">
        <v>231</v>
      </c>
      <c r="M53" s="2" t="s">
        <v>233</v>
      </c>
      <c r="N53" s="2" t="s">
        <v>201</v>
      </c>
      <c r="O53" s="2" t="s">
        <v>212</v>
      </c>
      <c r="P53" s="2"/>
    </row>
    <row r="54" spans="1:17" x14ac:dyDescent="0.25">
      <c r="A54" t="s">
        <v>9</v>
      </c>
      <c r="D54" s="2" t="s">
        <v>223</v>
      </c>
      <c r="E54" s="2" t="s">
        <v>88</v>
      </c>
      <c r="F54" s="2" t="s">
        <v>98</v>
      </c>
      <c r="G54" s="2" t="s">
        <v>107</v>
      </c>
      <c r="H54" s="2" t="s">
        <v>118</v>
      </c>
      <c r="I54" s="2" t="s">
        <v>130</v>
      </c>
      <c r="J54" s="2" t="s">
        <v>140</v>
      </c>
      <c r="K54" s="2" t="s">
        <v>226</v>
      </c>
      <c r="L54" s="2" t="s">
        <v>230</v>
      </c>
      <c r="M54" s="2" t="s">
        <v>234</v>
      </c>
      <c r="N54" s="2" t="s">
        <v>202</v>
      </c>
      <c r="O54" s="2" t="s">
        <v>213</v>
      </c>
      <c r="P54" s="2"/>
    </row>
    <row r="55" spans="1:17" x14ac:dyDescent="0.25">
      <c r="A55" t="s">
        <v>51</v>
      </c>
      <c r="D55" s="2" t="s">
        <v>76</v>
      </c>
      <c r="E55" s="2" t="s">
        <v>85</v>
      </c>
      <c r="F55" s="2" t="s">
        <v>95</v>
      </c>
      <c r="G55" s="2" t="s">
        <v>108</v>
      </c>
      <c r="H55" s="2" t="s">
        <v>115</v>
      </c>
      <c r="I55" s="2" t="s">
        <v>125</v>
      </c>
      <c r="J55" s="2" t="s">
        <v>137</v>
      </c>
      <c r="K55" s="2" t="s">
        <v>146</v>
      </c>
      <c r="L55" s="2" t="s">
        <v>159</v>
      </c>
      <c r="M55" s="2" t="s">
        <v>169</v>
      </c>
      <c r="N55" s="2" t="s">
        <v>203</v>
      </c>
      <c r="O55" s="2" t="s">
        <v>214</v>
      </c>
      <c r="P55" s="2"/>
    </row>
    <row r="56" spans="1:17" x14ac:dyDescent="0.25">
      <c r="A56" t="s">
        <v>3</v>
      </c>
      <c r="D56" s="2" t="s">
        <v>127</v>
      </c>
      <c r="E56" s="2" t="s">
        <v>89</v>
      </c>
      <c r="F56" s="2" t="s">
        <v>99</v>
      </c>
      <c r="G56" s="2" t="s">
        <v>109</v>
      </c>
      <c r="H56" s="2" t="s">
        <v>119</v>
      </c>
      <c r="I56" s="2" t="s">
        <v>131</v>
      </c>
      <c r="J56" s="2" t="s">
        <v>141</v>
      </c>
      <c r="K56" s="2" t="s">
        <v>227</v>
      </c>
      <c r="L56" s="2" t="s">
        <v>228</v>
      </c>
      <c r="M56" s="2" t="s">
        <v>235</v>
      </c>
      <c r="N56" s="2" t="s">
        <v>204</v>
      </c>
      <c r="O56" s="2" t="s">
        <v>215</v>
      </c>
      <c r="P56" s="2"/>
    </row>
    <row r="57" spans="1:17" x14ac:dyDescent="0.25">
      <c r="D57" s="26" t="s">
        <v>366</v>
      </c>
      <c r="E57" s="26" t="s">
        <v>366</v>
      </c>
      <c r="F57" s="26" t="s">
        <v>366</v>
      </c>
      <c r="G57" s="26" t="s">
        <v>366</v>
      </c>
      <c r="H57" s="26" t="s">
        <v>366</v>
      </c>
      <c r="I57" s="26" t="s">
        <v>366</v>
      </c>
      <c r="J57" s="26" t="s">
        <v>366</v>
      </c>
      <c r="K57" s="26" t="s">
        <v>366</v>
      </c>
      <c r="L57" s="26" t="s">
        <v>366</v>
      </c>
      <c r="M57" s="26" t="s">
        <v>366</v>
      </c>
      <c r="N57" s="26" t="s">
        <v>366</v>
      </c>
      <c r="O57" s="26" t="s">
        <v>366</v>
      </c>
      <c r="P57" s="39"/>
      <c r="Q57" s="38"/>
    </row>
    <row r="58" spans="1:17" x14ac:dyDescent="0.25">
      <c r="A58" t="s">
        <v>367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7" x14ac:dyDescent="0.25">
      <c r="A59" t="s">
        <v>716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7" x14ac:dyDescent="0.25">
      <c r="A60" t="s">
        <v>248</v>
      </c>
      <c r="D60" s="2">
        <v>0.37</v>
      </c>
      <c r="E60" s="2">
        <v>0.37</v>
      </c>
      <c r="F60" s="2">
        <v>0.37</v>
      </c>
      <c r="G60" s="2">
        <v>0.37</v>
      </c>
      <c r="H60" s="2">
        <v>0.37</v>
      </c>
      <c r="I60" s="2">
        <v>0.37</v>
      </c>
      <c r="J60" s="2">
        <v>0.37</v>
      </c>
      <c r="K60" s="2">
        <v>0.37</v>
      </c>
      <c r="L60" s="2">
        <v>0.37</v>
      </c>
      <c r="M60" s="2">
        <v>0.37</v>
      </c>
      <c r="N60" s="2">
        <v>0.37</v>
      </c>
      <c r="O60" s="2">
        <v>0.37</v>
      </c>
      <c r="P60" s="2">
        <v>0.15</v>
      </c>
    </row>
    <row r="62" spans="1:17" x14ac:dyDescent="0.25">
      <c r="A62" s="1" t="s">
        <v>49</v>
      </c>
      <c r="B62" s="1" t="s">
        <v>50</v>
      </c>
    </row>
    <row r="63" spans="1:17" x14ac:dyDescent="0.25">
      <c r="A63" s="1" t="s">
        <v>236</v>
      </c>
      <c r="D63" s="44" t="s">
        <v>247</v>
      </c>
      <c r="E63" s="44"/>
      <c r="F63" s="44"/>
      <c r="G63" s="44"/>
      <c r="H63" s="44"/>
      <c r="I63" s="44"/>
      <c r="J63" s="44"/>
    </row>
    <row r="64" spans="1:17" x14ac:dyDescent="0.25">
      <c r="A64" s="20" t="s">
        <v>713</v>
      </c>
      <c r="D64" s="21">
        <v>281</v>
      </c>
      <c r="E64" s="21">
        <v>283</v>
      </c>
      <c r="F64" s="21">
        <v>285</v>
      </c>
      <c r="G64" s="21">
        <v>287</v>
      </c>
      <c r="H64" s="21">
        <v>289</v>
      </c>
      <c r="I64" s="21">
        <v>291</v>
      </c>
      <c r="J64" s="21">
        <v>293</v>
      </c>
    </row>
    <row r="65" spans="1:16" x14ac:dyDescent="0.25">
      <c r="A65" s="20"/>
      <c r="D65" s="25"/>
      <c r="E65" s="25" t="s">
        <v>717</v>
      </c>
      <c r="F65" s="25" t="s">
        <v>717</v>
      </c>
      <c r="G65" s="25" t="s">
        <v>717</v>
      </c>
      <c r="H65" s="25" t="s">
        <v>717</v>
      </c>
      <c r="I65" s="25" t="s">
        <v>717</v>
      </c>
      <c r="J65" s="25"/>
    </row>
    <row r="66" spans="1:16" x14ac:dyDescent="0.25">
      <c r="A66" t="s">
        <v>3</v>
      </c>
      <c r="D66" s="2" t="s">
        <v>16</v>
      </c>
      <c r="E66" s="2" t="s">
        <v>100</v>
      </c>
      <c r="F66" s="2" t="s">
        <v>120</v>
      </c>
      <c r="G66" s="2" t="s">
        <v>17</v>
      </c>
      <c r="H66" s="2" t="s">
        <v>160</v>
      </c>
      <c r="I66" s="2" t="s">
        <v>237</v>
      </c>
      <c r="J66" s="2" t="s">
        <v>216</v>
      </c>
      <c r="L66" s="2"/>
      <c r="N66" s="2"/>
      <c r="O66" s="2"/>
    </row>
    <row r="67" spans="1:16" x14ac:dyDescent="0.25">
      <c r="A67" t="s">
        <v>51</v>
      </c>
      <c r="D67" s="2" t="s">
        <v>81</v>
      </c>
      <c r="E67" s="2" t="s">
        <v>101</v>
      </c>
      <c r="F67" s="2" t="s">
        <v>121</v>
      </c>
      <c r="G67" s="2" t="s">
        <v>142</v>
      </c>
      <c r="H67" s="2" t="s">
        <v>161</v>
      </c>
      <c r="I67" s="2" t="s">
        <v>238</v>
      </c>
      <c r="J67" s="2" t="s">
        <v>217</v>
      </c>
      <c r="L67" s="2"/>
      <c r="N67" s="2"/>
      <c r="O67" s="2"/>
    </row>
    <row r="68" spans="1:16" x14ac:dyDescent="0.25">
      <c r="A68" t="s">
        <v>9</v>
      </c>
      <c r="D68" s="2" t="s">
        <v>82</v>
      </c>
      <c r="E68" s="2" t="s">
        <v>102</v>
      </c>
      <c r="F68" s="2" t="s">
        <v>122</v>
      </c>
      <c r="G68" s="2" t="s">
        <v>143</v>
      </c>
      <c r="H68" s="2" t="s">
        <v>162</v>
      </c>
      <c r="I68" s="2" t="s">
        <v>239</v>
      </c>
      <c r="J68" s="2" t="s">
        <v>218</v>
      </c>
      <c r="L68" s="2"/>
      <c r="N68" s="2"/>
      <c r="O68" s="2"/>
    </row>
    <row r="69" spans="1:16" x14ac:dyDescent="0.25">
      <c r="A69" t="s">
        <v>8</v>
      </c>
      <c r="D69" s="2" t="s">
        <v>83</v>
      </c>
      <c r="E69" s="2" t="s">
        <v>103</v>
      </c>
      <c r="F69" s="2" t="s">
        <v>123</v>
      </c>
      <c r="G69" s="2" t="s">
        <v>144</v>
      </c>
      <c r="H69" s="2" t="s">
        <v>163</v>
      </c>
      <c r="I69" s="2" t="s">
        <v>240</v>
      </c>
      <c r="J69" s="2" t="s">
        <v>219</v>
      </c>
      <c r="L69" s="2"/>
      <c r="N69" s="2"/>
      <c r="O69" s="2"/>
    </row>
    <row r="70" spans="1:16" x14ac:dyDescent="0.25">
      <c r="A70" t="s">
        <v>52</v>
      </c>
      <c r="D70" s="2" t="s">
        <v>84</v>
      </c>
      <c r="E70" s="2" t="s">
        <v>104</v>
      </c>
      <c r="F70" s="2" t="s">
        <v>124</v>
      </c>
      <c r="G70" s="2" t="s">
        <v>145</v>
      </c>
      <c r="H70" s="2" t="s">
        <v>164</v>
      </c>
      <c r="I70" s="2" t="s">
        <v>241</v>
      </c>
      <c r="J70" s="2" t="s">
        <v>220</v>
      </c>
      <c r="L70" s="2"/>
      <c r="N70" s="2"/>
      <c r="O70" s="2"/>
    </row>
    <row r="71" spans="1:16" x14ac:dyDescent="0.25">
      <c r="A71" t="s">
        <v>6</v>
      </c>
      <c r="D71" s="2" t="s">
        <v>58</v>
      </c>
      <c r="E71" s="2" t="s">
        <v>58</v>
      </c>
      <c r="F71" s="2" t="s">
        <v>58</v>
      </c>
      <c r="G71" s="2" t="s">
        <v>58</v>
      </c>
      <c r="H71" s="2" t="s">
        <v>58</v>
      </c>
      <c r="I71" s="2" t="s">
        <v>58</v>
      </c>
      <c r="L71" s="2"/>
      <c r="N71" s="2"/>
      <c r="O71" s="2"/>
      <c r="P71" s="2"/>
    </row>
    <row r="72" spans="1:16" x14ac:dyDescent="0.25">
      <c r="A72" t="s">
        <v>5</v>
      </c>
      <c r="D72" s="2" t="s">
        <v>58</v>
      </c>
      <c r="E72" s="2" t="s">
        <v>58</v>
      </c>
      <c r="F72" s="2" t="s">
        <v>58</v>
      </c>
      <c r="G72" s="2" t="s">
        <v>58</v>
      </c>
      <c r="H72" s="2" t="s">
        <v>58</v>
      </c>
      <c r="I72" s="2" t="s">
        <v>58</v>
      </c>
      <c r="L72" s="2"/>
      <c r="N72" s="2"/>
      <c r="O72" s="2"/>
      <c r="P72" s="2"/>
    </row>
    <row r="73" spans="1:16" x14ac:dyDescent="0.25">
      <c r="A73" t="s">
        <v>7</v>
      </c>
      <c r="D73" s="2" t="s">
        <v>86</v>
      </c>
      <c r="E73" s="2" t="s">
        <v>105</v>
      </c>
      <c r="F73" s="2" t="s">
        <v>128</v>
      </c>
      <c r="G73" s="2" t="s">
        <v>224</v>
      </c>
      <c r="H73" s="2" t="s">
        <v>232</v>
      </c>
      <c r="I73" s="2" t="s">
        <v>242</v>
      </c>
      <c r="L73" s="2"/>
      <c r="N73" s="2"/>
      <c r="O73" s="2"/>
      <c r="P73" s="2"/>
    </row>
    <row r="74" spans="1:16" x14ac:dyDescent="0.25">
      <c r="A74" t="s">
        <v>8</v>
      </c>
      <c r="D74" s="2" t="s">
        <v>87</v>
      </c>
      <c r="E74" s="2" t="s">
        <v>106</v>
      </c>
      <c r="F74" s="2" t="s">
        <v>129</v>
      </c>
      <c r="G74" s="2" t="s">
        <v>225</v>
      </c>
      <c r="H74" s="2" t="s">
        <v>233</v>
      </c>
      <c r="I74" s="2" t="s">
        <v>243</v>
      </c>
      <c r="L74" s="2"/>
      <c r="N74" s="2"/>
      <c r="O74" s="2"/>
      <c r="P74" s="2"/>
    </row>
    <row r="75" spans="1:16" x14ac:dyDescent="0.25">
      <c r="A75" t="s">
        <v>9</v>
      </c>
      <c r="D75" s="2" t="s">
        <v>88</v>
      </c>
      <c r="E75" s="2" t="s">
        <v>107</v>
      </c>
      <c r="F75" s="2" t="s">
        <v>130</v>
      </c>
      <c r="G75" s="2" t="s">
        <v>226</v>
      </c>
      <c r="H75" s="2" t="s">
        <v>234</v>
      </c>
      <c r="I75" s="2" t="s">
        <v>244</v>
      </c>
      <c r="L75" s="2"/>
      <c r="N75" s="2"/>
      <c r="O75" s="2"/>
      <c r="P75" s="2"/>
    </row>
    <row r="76" spans="1:16" x14ac:dyDescent="0.25">
      <c r="A76" t="s">
        <v>51</v>
      </c>
      <c r="D76" s="2" t="s">
        <v>85</v>
      </c>
      <c r="E76" s="2" t="s">
        <v>108</v>
      </c>
      <c r="F76" s="2" t="s">
        <v>125</v>
      </c>
      <c r="G76" s="2" t="s">
        <v>146</v>
      </c>
      <c r="H76" s="2" t="s">
        <v>169</v>
      </c>
      <c r="I76" s="2" t="s">
        <v>245</v>
      </c>
      <c r="L76" s="2"/>
      <c r="N76" s="2"/>
      <c r="O76" s="2"/>
      <c r="P76" s="2"/>
    </row>
    <row r="77" spans="1:16" x14ac:dyDescent="0.25">
      <c r="A77" t="s">
        <v>3</v>
      </c>
      <c r="D77" s="2" t="s">
        <v>89</v>
      </c>
      <c r="E77" s="2" t="s">
        <v>109</v>
      </c>
      <c r="F77" s="2" t="s">
        <v>131</v>
      </c>
      <c r="G77" s="2" t="s">
        <v>227</v>
      </c>
      <c r="H77" s="2" t="s">
        <v>235</v>
      </c>
      <c r="I77" s="2" t="s">
        <v>246</v>
      </c>
      <c r="L77" s="2"/>
      <c r="N77" s="2"/>
      <c r="O77" s="2"/>
      <c r="P77" s="2"/>
    </row>
    <row r="78" spans="1:16" x14ac:dyDescent="0.25">
      <c r="D78" s="26" t="s">
        <v>366</v>
      </c>
      <c r="E78" s="26" t="s">
        <v>366</v>
      </c>
      <c r="F78" s="26" t="s">
        <v>366</v>
      </c>
      <c r="G78" s="26" t="s">
        <v>366</v>
      </c>
      <c r="H78" s="26" t="s">
        <v>366</v>
      </c>
      <c r="I78" s="26" t="s">
        <v>366</v>
      </c>
      <c r="J78" s="38"/>
      <c r="L78" s="2"/>
      <c r="N78" s="2"/>
      <c r="O78" s="2"/>
      <c r="P78" s="2"/>
    </row>
    <row r="79" spans="1:16" x14ac:dyDescent="0.25">
      <c r="A79" t="s">
        <v>367</v>
      </c>
      <c r="D79" s="2"/>
      <c r="E79" s="2"/>
      <c r="F79" s="2"/>
      <c r="G79" s="2"/>
      <c r="H79" s="2"/>
      <c r="I79" s="2"/>
      <c r="L79" s="2"/>
      <c r="N79" s="2"/>
      <c r="O79" s="2"/>
      <c r="P79" s="2"/>
    </row>
    <row r="80" spans="1:16" x14ac:dyDescent="0.25">
      <c r="A80" t="s">
        <v>718</v>
      </c>
      <c r="D80" s="2"/>
      <c r="E80" s="2"/>
      <c r="F80" s="2"/>
      <c r="G80" s="2"/>
      <c r="H80" s="2"/>
      <c r="I80" s="2"/>
      <c r="L80" s="2"/>
      <c r="N80" s="2"/>
      <c r="O80" s="2"/>
      <c r="P80" s="2"/>
    </row>
    <row r="81" spans="1:10" x14ac:dyDescent="0.25">
      <c r="A81" t="s">
        <v>248</v>
      </c>
      <c r="D81" s="2">
        <v>0.37</v>
      </c>
      <c r="E81">
        <v>0.37</v>
      </c>
      <c r="F81">
        <v>0.37</v>
      </c>
      <c r="G81">
        <v>0.37</v>
      </c>
      <c r="H81">
        <v>0.37</v>
      </c>
      <c r="I81">
        <v>0.37</v>
      </c>
      <c r="J81">
        <v>0.15</v>
      </c>
    </row>
  </sheetData>
  <mergeCells count="6">
    <mergeCell ref="D63:J63"/>
    <mergeCell ref="D2:G2"/>
    <mergeCell ref="L2:O2"/>
    <mergeCell ref="G18:L18"/>
    <mergeCell ref="D18:F18"/>
    <mergeCell ref="D42:P4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405D-33CE-4220-8CD9-715626D8E588}">
  <dimension ref="A1:Y93"/>
  <sheetViews>
    <sheetView workbookViewId="0">
      <selection activeCell="D90" sqref="D90:I90"/>
    </sheetView>
  </sheetViews>
  <sheetFormatPr defaultRowHeight="15" x14ac:dyDescent="0.25"/>
  <sheetData>
    <row r="1" spans="1:23" x14ac:dyDescent="0.25">
      <c r="A1" s="1" t="s">
        <v>369</v>
      </c>
      <c r="B1" t="s">
        <v>260</v>
      </c>
    </row>
    <row r="2" spans="1:23" x14ac:dyDescent="0.25">
      <c r="A2" s="1" t="s">
        <v>2</v>
      </c>
      <c r="D2" s="44" t="s">
        <v>247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23" x14ac:dyDescent="0.25">
      <c r="A3" s="20" t="s">
        <v>713</v>
      </c>
      <c r="D3" s="21">
        <v>300</v>
      </c>
      <c r="E3" s="21">
        <v>302</v>
      </c>
      <c r="F3" s="21">
        <v>304</v>
      </c>
      <c r="G3" s="21">
        <v>306</v>
      </c>
      <c r="H3" s="21">
        <v>308</v>
      </c>
      <c r="I3" s="21">
        <v>310</v>
      </c>
      <c r="J3" s="21">
        <v>312</v>
      </c>
      <c r="K3" s="21">
        <v>314</v>
      </c>
      <c r="L3" s="21">
        <v>316</v>
      </c>
      <c r="M3" s="21">
        <v>318</v>
      </c>
      <c r="N3" s="21">
        <v>320</v>
      </c>
      <c r="O3" s="21">
        <v>322</v>
      </c>
      <c r="P3" s="21">
        <v>324</v>
      </c>
      <c r="Q3" s="21">
        <v>326</v>
      </c>
    </row>
    <row r="4" spans="1:23" x14ac:dyDescent="0.25">
      <c r="A4" s="1"/>
      <c r="C4" s="9"/>
      <c r="D4" s="9"/>
      <c r="E4" s="9"/>
      <c r="F4" s="9"/>
      <c r="G4" s="9" t="s">
        <v>205</v>
      </c>
      <c r="H4" s="9" t="s">
        <v>205</v>
      </c>
      <c r="I4" s="9" t="s">
        <v>205</v>
      </c>
      <c r="J4" s="9" t="s">
        <v>205</v>
      </c>
      <c r="K4" s="9" t="s">
        <v>205</v>
      </c>
      <c r="L4" s="9" t="s">
        <v>205</v>
      </c>
      <c r="M4" s="9" t="s">
        <v>715</v>
      </c>
      <c r="N4" s="9" t="s">
        <v>715</v>
      </c>
      <c r="O4" s="9" t="s">
        <v>715</v>
      </c>
      <c r="P4" s="9" t="s">
        <v>205</v>
      </c>
      <c r="Q4" s="9" t="s">
        <v>205</v>
      </c>
    </row>
    <row r="5" spans="1:23" x14ac:dyDescent="0.25">
      <c r="A5" t="s">
        <v>3</v>
      </c>
      <c r="D5" s="2" t="s">
        <v>268</v>
      </c>
      <c r="E5" s="2" t="s">
        <v>275</v>
      </c>
      <c r="F5" s="2" t="s">
        <v>282</v>
      </c>
      <c r="G5" s="2" t="s">
        <v>289</v>
      </c>
      <c r="H5" s="2" t="s">
        <v>297</v>
      </c>
      <c r="I5" s="2" t="s">
        <v>305</v>
      </c>
      <c r="J5" s="2" t="s">
        <v>313</v>
      </c>
      <c r="K5" s="2" t="s">
        <v>321</v>
      </c>
      <c r="L5" s="2" t="s">
        <v>328</v>
      </c>
      <c r="M5" s="2" t="s">
        <v>25</v>
      </c>
      <c r="N5" s="2" t="s">
        <v>33</v>
      </c>
      <c r="O5" s="2" t="s">
        <v>41</v>
      </c>
      <c r="P5" s="2" t="s">
        <v>344</v>
      </c>
      <c r="Q5" s="2" t="s">
        <v>357</v>
      </c>
    </row>
    <row r="6" spans="1:23" x14ac:dyDescent="0.25">
      <c r="A6" t="s">
        <v>261</v>
      </c>
      <c r="D6" s="2" t="s">
        <v>269</v>
      </c>
      <c r="E6" s="2" t="s">
        <v>276</v>
      </c>
      <c r="F6" s="2" t="s">
        <v>283</v>
      </c>
      <c r="G6" s="2" t="s">
        <v>290</v>
      </c>
      <c r="H6" s="2" t="s">
        <v>298</v>
      </c>
      <c r="I6" s="2" t="s">
        <v>306</v>
      </c>
      <c r="J6" s="2" t="s">
        <v>314</v>
      </c>
      <c r="K6" s="2" t="s">
        <v>322</v>
      </c>
      <c r="L6" s="2" t="s">
        <v>329</v>
      </c>
      <c r="M6" s="2" t="s">
        <v>332</v>
      </c>
      <c r="N6" s="2" t="s">
        <v>336</v>
      </c>
      <c r="O6" s="2" t="s">
        <v>340</v>
      </c>
      <c r="P6" s="2" t="s">
        <v>345</v>
      </c>
      <c r="Q6" s="2" t="s">
        <v>359</v>
      </c>
    </row>
    <row r="7" spans="1:23" x14ac:dyDescent="0.25">
      <c r="A7" t="s">
        <v>262</v>
      </c>
      <c r="D7" s="2" t="s">
        <v>61</v>
      </c>
      <c r="E7" s="2" t="s">
        <v>70</v>
      </c>
      <c r="F7" s="2" t="s">
        <v>79</v>
      </c>
      <c r="G7" s="2" t="s">
        <v>291</v>
      </c>
      <c r="H7" s="2" t="s">
        <v>299</v>
      </c>
      <c r="I7" s="2" t="s">
        <v>307</v>
      </c>
      <c r="J7" s="2" t="s">
        <v>315</v>
      </c>
      <c r="K7" s="2" t="s">
        <v>323</v>
      </c>
      <c r="L7" s="2" t="s">
        <v>330</v>
      </c>
      <c r="M7" s="2" t="s">
        <v>149</v>
      </c>
      <c r="N7" s="2" t="s">
        <v>157</v>
      </c>
      <c r="O7" s="2" t="s">
        <v>167</v>
      </c>
      <c r="P7" s="2" t="s">
        <v>346</v>
      </c>
      <c r="Q7" s="2" t="s">
        <v>360</v>
      </c>
    </row>
    <row r="8" spans="1:23" x14ac:dyDescent="0.25">
      <c r="A8" t="s">
        <v>263</v>
      </c>
      <c r="D8" s="2" t="s">
        <v>270</v>
      </c>
      <c r="E8" s="2" t="s">
        <v>277</v>
      </c>
      <c r="F8" s="2" t="s">
        <v>284</v>
      </c>
      <c r="G8" s="2" t="s">
        <v>292</v>
      </c>
      <c r="H8" s="2" t="s">
        <v>300</v>
      </c>
      <c r="I8" s="2" t="s">
        <v>308</v>
      </c>
      <c r="J8" s="2" t="s">
        <v>316</v>
      </c>
      <c r="K8" s="2" t="s">
        <v>324</v>
      </c>
      <c r="L8" s="2" t="s">
        <v>331</v>
      </c>
      <c r="M8" s="2" t="s">
        <v>28</v>
      </c>
      <c r="N8" s="2" t="s">
        <v>36</v>
      </c>
      <c r="O8" s="2" t="s">
        <v>44</v>
      </c>
      <c r="P8" s="2" t="s">
        <v>347</v>
      </c>
      <c r="Q8" s="2" t="s">
        <v>361</v>
      </c>
    </row>
    <row r="9" spans="1:23" x14ac:dyDescent="0.25">
      <c r="A9" t="s">
        <v>264</v>
      </c>
      <c r="D9" s="2" t="s">
        <v>271</v>
      </c>
      <c r="E9" s="2" t="s">
        <v>278</v>
      </c>
      <c r="F9" s="2" t="s">
        <v>285</v>
      </c>
      <c r="G9" s="2" t="s">
        <v>293</v>
      </c>
      <c r="H9" s="2" t="s">
        <v>301</v>
      </c>
      <c r="I9" s="2" t="s">
        <v>309</v>
      </c>
      <c r="J9" s="2" t="s">
        <v>317</v>
      </c>
      <c r="K9" s="2" t="s">
        <v>538</v>
      </c>
      <c r="L9" s="2" t="s">
        <v>325</v>
      </c>
      <c r="M9" s="2" t="s">
        <v>333</v>
      </c>
      <c r="N9" s="2" t="s">
        <v>337</v>
      </c>
      <c r="O9" s="2" t="s">
        <v>341</v>
      </c>
      <c r="P9" s="2" t="s">
        <v>348</v>
      </c>
      <c r="Q9" s="2" t="s">
        <v>358</v>
      </c>
    </row>
    <row r="10" spans="1:23" x14ac:dyDescent="0.25">
      <c r="A10" t="s">
        <v>265</v>
      </c>
      <c r="D10" s="2" t="s">
        <v>272</v>
      </c>
      <c r="E10" s="2" t="s">
        <v>279</v>
      </c>
      <c r="F10" s="2" t="s">
        <v>286</v>
      </c>
      <c r="G10" s="2" t="s">
        <v>294</v>
      </c>
      <c r="H10" s="2" t="s">
        <v>302</v>
      </c>
      <c r="I10" s="2" t="s">
        <v>310</v>
      </c>
      <c r="J10" s="2" t="s">
        <v>318</v>
      </c>
      <c r="K10" s="2" t="s">
        <v>539</v>
      </c>
      <c r="L10" s="2" t="s">
        <v>326</v>
      </c>
      <c r="M10" s="2" t="s">
        <v>334</v>
      </c>
      <c r="N10" s="2" t="s">
        <v>338</v>
      </c>
      <c r="O10" s="2" t="s">
        <v>342</v>
      </c>
      <c r="P10" s="2" t="s">
        <v>349</v>
      </c>
      <c r="Q10" s="2" t="s">
        <v>363</v>
      </c>
    </row>
    <row r="11" spans="1:23" x14ac:dyDescent="0.25">
      <c r="A11" t="s">
        <v>266</v>
      </c>
      <c r="D11" s="2" t="s">
        <v>273</v>
      </c>
      <c r="E11" s="2" t="s">
        <v>280</v>
      </c>
      <c r="F11" s="2" t="s">
        <v>287</v>
      </c>
      <c r="G11" s="2" t="s">
        <v>295</v>
      </c>
      <c r="H11" s="2" t="s">
        <v>303</v>
      </c>
      <c r="I11" s="2" t="s">
        <v>311</v>
      </c>
      <c r="J11" s="2" t="s">
        <v>319</v>
      </c>
      <c r="K11" s="2" t="s">
        <v>509</v>
      </c>
      <c r="L11" s="2" t="s">
        <v>327</v>
      </c>
      <c r="M11" s="2" t="s">
        <v>335</v>
      </c>
      <c r="N11" s="2" t="s">
        <v>339</v>
      </c>
      <c r="O11" s="2" t="s">
        <v>343</v>
      </c>
      <c r="P11" s="2" t="s">
        <v>350</v>
      </c>
      <c r="Q11" s="2" t="s">
        <v>364</v>
      </c>
    </row>
    <row r="12" spans="1:23" x14ac:dyDescent="0.25">
      <c r="A12" t="s">
        <v>267</v>
      </c>
      <c r="D12" s="2" t="s">
        <v>274</v>
      </c>
      <c r="E12" s="2" t="s">
        <v>281</v>
      </c>
      <c r="F12" s="2" t="s">
        <v>288</v>
      </c>
      <c r="G12" s="2" t="s">
        <v>296</v>
      </c>
      <c r="H12" s="2" t="s">
        <v>304</v>
      </c>
      <c r="I12" s="2" t="s">
        <v>312</v>
      </c>
      <c r="J12" s="2" t="s">
        <v>320</v>
      </c>
      <c r="K12" s="2" t="s">
        <v>540</v>
      </c>
      <c r="L12" s="2" t="s">
        <v>23</v>
      </c>
      <c r="M12" s="2" t="s">
        <v>31</v>
      </c>
      <c r="N12" s="2" t="s">
        <v>39</v>
      </c>
      <c r="O12" s="2" t="s">
        <v>47</v>
      </c>
      <c r="P12" s="2" t="s">
        <v>351</v>
      </c>
      <c r="Q12" s="2" t="s">
        <v>365</v>
      </c>
    </row>
    <row r="14" spans="1:23" x14ac:dyDescent="0.25">
      <c r="A14" t="s">
        <v>373</v>
      </c>
    </row>
    <row r="15" spans="1:23" x14ac:dyDescent="0.25">
      <c r="A15" t="s">
        <v>719</v>
      </c>
    </row>
    <row r="16" spans="1:23" x14ac:dyDescent="0.25">
      <c r="A16" t="s">
        <v>248</v>
      </c>
      <c r="D16" s="39">
        <v>0.35</v>
      </c>
      <c r="E16" s="39">
        <v>0.35</v>
      </c>
      <c r="F16" s="39">
        <v>0.35</v>
      </c>
      <c r="G16" s="39">
        <v>0.35</v>
      </c>
      <c r="H16" s="39">
        <v>0.35</v>
      </c>
      <c r="I16" s="39">
        <v>0.35</v>
      </c>
      <c r="J16" s="39">
        <v>0.35</v>
      </c>
      <c r="K16" s="39">
        <v>0.35</v>
      </c>
      <c r="L16" s="39">
        <v>0.35</v>
      </c>
      <c r="M16" s="39">
        <v>0.35</v>
      </c>
      <c r="N16" s="39">
        <v>0.35</v>
      </c>
      <c r="O16" s="39">
        <v>0.35</v>
      </c>
      <c r="P16" s="39">
        <v>0.35</v>
      </c>
      <c r="Q16" s="39">
        <v>0.35</v>
      </c>
      <c r="T16" t="s">
        <v>532</v>
      </c>
      <c r="V16">
        <f>SUM(D16:Q16)*0.8</f>
        <v>3.92</v>
      </c>
      <c r="W16" t="s">
        <v>533</v>
      </c>
    </row>
    <row r="17" spans="1:25" x14ac:dyDescent="0.25">
      <c r="V17">
        <f>SUM(D31:R31)*0.8</f>
        <v>3.9600000000000004</v>
      </c>
      <c r="W17" t="s">
        <v>534</v>
      </c>
    </row>
    <row r="18" spans="1:25" x14ac:dyDescent="0.25">
      <c r="A18" s="1" t="s">
        <v>370</v>
      </c>
      <c r="B18" t="s">
        <v>371</v>
      </c>
      <c r="V18">
        <f>SUM(D47:O47)*0.8</f>
        <v>3.3600000000000003</v>
      </c>
      <c r="W18" t="s">
        <v>536</v>
      </c>
    </row>
    <row r="19" spans="1:25" x14ac:dyDescent="0.25">
      <c r="A19" s="1" t="s">
        <v>2</v>
      </c>
      <c r="D19" s="44" t="s">
        <v>247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V19">
        <f>SUM(D62:P62)</f>
        <v>4.29</v>
      </c>
      <c r="W19" t="s">
        <v>537</v>
      </c>
    </row>
    <row r="20" spans="1:25" x14ac:dyDescent="0.25">
      <c r="A20" s="20" t="s">
        <v>713</v>
      </c>
      <c r="D20" s="21">
        <v>301</v>
      </c>
      <c r="E20" s="21">
        <v>303</v>
      </c>
      <c r="F20" s="21">
        <v>305</v>
      </c>
      <c r="G20" s="21">
        <v>307</v>
      </c>
      <c r="H20" s="21">
        <v>309</v>
      </c>
      <c r="I20" s="21">
        <v>311</v>
      </c>
      <c r="J20" s="21">
        <v>313</v>
      </c>
      <c r="K20" s="21">
        <v>315</v>
      </c>
      <c r="L20" s="21">
        <v>317</v>
      </c>
      <c r="M20" s="21">
        <v>319</v>
      </c>
      <c r="N20" s="21">
        <v>321</v>
      </c>
      <c r="O20" s="21">
        <v>323</v>
      </c>
      <c r="P20" s="21">
        <v>325</v>
      </c>
      <c r="Q20" s="21">
        <v>327</v>
      </c>
      <c r="R20" s="21">
        <v>329</v>
      </c>
    </row>
    <row r="21" spans="1:25" x14ac:dyDescent="0.25">
      <c r="A21" t="s">
        <v>267</v>
      </c>
      <c r="D21" s="2" t="s">
        <v>372</v>
      </c>
      <c r="E21" s="2" t="s">
        <v>379</v>
      </c>
      <c r="F21" s="2" t="s">
        <v>385</v>
      </c>
      <c r="G21" s="2" t="s">
        <v>390</v>
      </c>
      <c r="H21" s="2" t="s">
        <v>395</v>
      </c>
      <c r="I21" s="2" t="s">
        <v>400</v>
      </c>
      <c r="J21" s="2" t="s">
        <v>405</v>
      </c>
      <c r="K21" s="2" t="s">
        <v>410</v>
      </c>
      <c r="L21" s="2" t="s">
        <v>415</v>
      </c>
      <c r="M21" s="2" t="s">
        <v>420</v>
      </c>
      <c r="N21" s="2" t="s">
        <v>425</v>
      </c>
      <c r="O21" s="2" t="s">
        <v>430</v>
      </c>
      <c r="P21" s="2" t="s">
        <v>435</v>
      </c>
      <c r="Q21" s="2" t="s">
        <v>440</v>
      </c>
      <c r="R21" s="2" t="s">
        <v>445</v>
      </c>
      <c r="V21">
        <f>SUM(D78:I78)</f>
        <v>2.1</v>
      </c>
      <c r="W21" t="s">
        <v>545</v>
      </c>
    </row>
    <row r="22" spans="1:25" ht="15.75" thickBot="1" x14ac:dyDescent="0.3">
      <c r="A22" t="s">
        <v>265</v>
      </c>
      <c r="D22" s="2" t="s">
        <v>374</v>
      </c>
      <c r="E22" s="2" t="s">
        <v>380</v>
      </c>
      <c r="F22" s="2" t="s">
        <v>386</v>
      </c>
      <c r="G22" s="2" t="s">
        <v>391</v>
      </c>
      <c r="H22" s="2" t="s">
        <v>396</v>
      </c>
      <c r="I22" s="2" t="s">
        <v>401</v>
      </c>
      <c r="J22" s="2" t="s">
        <v>406</v>
      </c>
      <c r="K22" s="2" t="s">
        <v>411</v>
      </c>
      <c r="L22" s="2" t="s">
        <v>416</v>
      </c>
      <c r="M22" s="2" t="s">
        <v>421</v>
      </c>
      <c r="N22" s="2" t="s">
        <v>426</v>
      </c>
      <c r="O22" s="2" t="s">
        <v>431</v>
      </c>
      <c r="P22" s="2" t="s">
        <v>436</v>
      </c>
      <c r="Q22" s="2" t="s">
        <v>441</v>
      </c>
      <c r="R22" s="2" t="s">
        <v>446</v>
      </c>
      <c r="V22" s="11">
        <f>SUM(D93:I93)</f>
        <v>1.9800000000000002</v>
      </c>
      <c r="W22" s="11" t="s">
        <v>546</v>
      </c>
      <c r="X22" s="11"/>
      <c r="Y22" s="11"/>
    </row>
    <row r="23" spans="1:25" ht="15.75" thickTop="1" x14ac:dyDescent="0.25">
      <c r="A23" t="s">
        <v>264</v>
      </c>
      <c r="D23" s="2" t="s">
        <v>375</v>
      </c>
      <c r="E23" s="2" t="s">
        <v>381</v>
      </c>
      <c r="F23" s="2" t="s">
        <v>222</v>
      </c>
      <c r="G23" s="2" t="s">
        <v>87</v>
      </c>
      <c r="H23" s="2" t="s">
        <v>97</v>
      </c>
      <c r="I23" s="2" t="s">
        <v>106</v>
      </c>
      <c r="J23" s="2" t="s">
        <v>117</v>
      </c>
      <c r="K23" s="2" t="s">
        <v>129</v>
      </c>
      <c r="L23" s="2" t="s">
        <v>139</v>
      </c>
      <c r="M23" s="2" t="s">
        <v>225</v>
      </c>
      <c r="N23" s="2" t="s">
        <v>231</v>
      </c>
      <c r="O23" s="2" t="s">
        <v>233</v>
      </c>
      <c r="P23" s="2" t="s">
        <v>201</v>
      </c>
      <c r="Q23" s="2" t="s">
        <v>243</v>
      </c>
      <c r="R23" s="2" t="s">
        <v>447</v>
      </c>
      <c r="V23" s="1">
        <f>(5*V16)+(5*V17)+SUM(V18:V22)</f>
        <v>51.13000000000001</v>
      </c>
      <c r="W23" s="13" t="s">
        <v>251</v>
      </c>
    </row>
    <row r="24" spans="1:25" x14ac:dyDescent="0.25">
      <c r="A24" t="s">
        <v>263</v>
      </c>
      <c r="D24" s="5" t="s">
        <v>376</v>
      </c>
      <c r="E24" s="2" t="s">
        <v>382</v>
      </c>
      <c r="F24" s="2" t="s">
        <v>387</v>
      </c>
      <c r="G24" s="2" t="s">
        <v>392</v>
      </c>
      <c r="H24" s="2" t="s">
        <v>397</v>
      </c>
      <c r="I24" s="2" t="s">
        <v>402</v>
      </c>
      <c r="J24" s="2" t="s">
        <v>407</v>
      </c>
      <c r="K24" s="2" t="s">
        <v>412</v>
      </c>
      <c r="L24" s="2" t="s">
        <v>417</v>
      </c>
      <c r="M24" s="2" t="s">
        <v>422</v>
      </c>
      <c r="N24" s="2" t="s">
        <v>427</v>
      </c>
      <c r="O24" s="2" t="s">
        <v>432</v>
      </c>
      <c r="P24" s="2" t="s">
        <v>437</v>
      </c>
      <c r="Q24" s="2" t="s">
        <v>442</v>
      </c>
      <c r="R24" s="2" t="s">
        <v>448</v>
      </c>
    </row>
    <row r="25" spans="1:25" x14ac:dyDescent="0.25">
      <c r="A25" t="s">
        <v>262</v>
      </c>
      <c r="D25" s="2" t="s">
        <v>57</v>
      </c>
      <c r="E25" s="2" t="s">
        <v>67</v>
      </c>
      <c r="F25" s="2" t="s">
        <v>76</v>
      </c>
      <c r="G25" s="2" t="s">
        <v>85</v>
      </c>
      <c r="H25" s="2" t="s">
        <v>95</v>
      </c>
      <c r="I25" s="2" t="s">
        <v>108</v>
      </c>
      <c r="J25" s="2" t="s">
        <v>115</v>
      </c>
      <c r="K25" s="2" t="s">
        <v>125</v>
      </c>
      <c r="L25" s="2" t="s">
        <v>137</v>
      </c>
      <c r="M25" s="2" t="s">
        <v>146</v>
      </c>
      <c r="N25" s="2" t="s">
        <v>159</v>
      </c>
      <c r="O25" s="2" t="s">
        <v>169</v>
      </c>
      <c r="P25" s="2" t="s">
        <v>203</v>
      </c>
      <c r="Q25" s="2" t="s">
        <v>245</v>
      </c>
      <c r="R25" s="2" t="s">
        <v>449</v>
      </c>
    </row>
    <row r="26" spans="1:25" x14ac:dyDescent="0.25">
      <c r="A26" t="s">
        <v>261</v>
      </c>
      <c r="D26" s="2" t="s">
        <v>377</v>
      </c>
      <c r="E26" s="2" t="s">
        <v>383</v>
      </c>
      <c r="F26" s="2" t="s">
        <v>388</v>
      </c>
      <c r="G26" s="2" t="s">
        <v>393</v>
      </c>
      <c r="H26" s="2" t="s">
        <v>398</v>
      </c>
      <c r="I26" s="2" t="s">
        <v>403</v>
      </c>
      <c r="J26" s="2" t="s">
        <v>408</v>
      </c>
      <c r="K26" s="2" t="s">
        <v>413</v>
      </c>
      <c r="L26" s="2" t="s">
        <v>418</v>
      </c>
      <c r="M26" s="2" t="s">
        <v>423</v>
      </c>
      <c r="N26" s="2" t="s">
        <v>428</v>
      </c>
      <c r="O26" s="2" t="s">
        <v>433</v>
      </c>
      <c r="P26" s="2" t="s">
        <v>438</v>
      </c>
      <c r="Q26" s="2" t="s">
        <v>443</v>
      </c>
      <c r="R26" s="2" t="s">
        <v>450</v>
      </c>
    </row>
    <row r="27" spans="1:25" x14ac:dyDescent="0.25">
      <c r="A27" t="s">
        <v>3</v>
      </c>
      <c r="D27" s="2" t="s">
        <v>378</v>
      </c>
      <c r="E27" s="2" t="s">
        <v>384</v>
      </c>
      <c r="F27" s="2" t="s">
        <v>389</v>
      </c>
      <c r="G27" s="2" t="s">
        <v>394</v>
      </c>
      <c r="H27" s="2" t="s">
        <v>399</v>
      </c>
      <c r="I27" s="2" t="s">
        <v>404</v>
      </c>
      <c r="J27" s="2" t="s">
        <v>409</v>
      </c>
      <c r="K27" s="2" t="s">
        <v>414</v>
      </c>
      <c r="L27" s="2" t="s">
        <v>419</v>
      </c>
      <c r="M27" s="2" t="s">
        <v>424</v>
      </c>
      <c r="N27" s="2" t="s">
        <v>429</v>
      </c>
      <c r="O27" s="2" t="s">
        <v>434</v>
      </c>
      <c r="P27" s="2" t="s">
        <v>439</v>
      </c>
      <c r="Q27" s="2" t="s">
        <v>444</v>
      </c>
      <c r="R27" s="2" t="s">
        <v>451</v>
      </c>
    </row>
    <row r="28" spans="1:25" x14ac:dyDescent="0.25">
      <c r="D28" s="26" t="s">
        <v>259</v>
      </c>
      <c r="E28" s="26" t="s">
        <v>259</v>
      </c>
      <c r="F28" s="26" t="s">
        <v>259</v>
      </c>
      <c r="G28" s="26" t="s">
        <v>259</v>
      </c>
      <c r="H28" s="26" t="s">
        <v>259</v>
      </c>
      <c r="I28" s="26" t="s">
        <v>259</v>
      </c>
      <c r="J28" s="26" t="s">
        <v>259</v>
      </c>
      <c r="K28" s="26" t="s">
        <v>259</v>
      </c>
      <c r="L28" s="26" t="s">
        <v>259</v>
      </c>
      <c r="M28" s="26" t="s">
        <v>259</v>
      </c>
      <c r="N28" s="26" t="s">
        <v>259</v>
      </c>
      <c r="O28" s="26" t="s">
        <v>259</v>
      </c>
      <c r="P28" s="26" t="s">
        <v>366</v>
      </c>
      <c r="Q28" s="26" t="s">
        <v>259</v>
      </c>
      <c r="R28" s="26" t="s">
        <v>366</v>
      </c>
    </row>
    <row r="29" spans="1:25" x14ac:dyDescent="0.25">
      <c r="A29" t="s">
        <v>490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5" x14ac:dyDescent="0.25">
      <c r="A30" t="s">
        <v>452</v>
      </c>
    </row>
    <row r="31" spans="1:25" x14ac:dyDescent="0.25">
      <c r="A31" t="s">
        <v>248</v>
      </c>
      <c r="D31" s="2">
        <v>0.33</v>
      </c>
      <c r="E31" s="2">
        <v>0.33</v>
      </c>
      <c r="F31" s="2">
        <v>0.33</v>
      </c>
      <c r="G31" s="2">
        <v>0.33</v>
      </c>
      <c r="H31" s="2">
        <v>0.33</v>
      </c>
      <c r="I31" s="2">
        <v>0.33</v>
      </c>
      <c r="J31" s="2">
        <v>0.33</v>
      </c>
      <c r="K31" s="2">
        <v>0.33</v>
      </c>
      <c r="L31" s="2">
        <v>0.33</v>
      </c>
      <c r="M31" s="2">
        <v>0.33</v>
      </c>
      <c r="N31" s="2">
        <v>0.33</v>
      </c>
      <c r="O31" s="2">
        <v>0.33</v>
      </c>
      <c r="P31" s="2">
        <v>0.33</v>
      </c>
      <c r="Q31" s="2">
        <v>0.33</v>
      </c>
      <c r="R31" s="2">
        <v>0.33</v>
      </c>
    </row>
    <row r="33" spans="1:17" x14ac:dyDescent="0.25">
      <c r="A33" s="1" t="s">
        <v>369</v>
      </c>
      <c r="B33" t="s">
        <v>260</v>
      </c>
    </row>
    <row r="34" spans="1:17" x14ac:dyDescent="0.25">
      <c r="A34" s="1" t="s">
        <v>221</v>
      </c>
      <c r="D34" s="44" t="s">
        <v>247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7" x14ac:dyDescent="0.25">
      <c r="A35" s="20" t="s">
        <v>713</v>
      </c>
      <c r="D35" s="21">
        <v>350</v>
      </c>
      <c r="E35" s="21">
        <v>352</v>
      </c>
      <c r="F35" s="21">
        <v>354</v>
      </c>
      <c r="G35" s="21">
        <v>356</v>
      </c>
      <c r="H35" s="21">
        <v>358</v>
      </c>
      <c r="I35" s="21">
        <v>360</v>
      </c>
      <c r="J35" s="21">
        <v>362</v>
      </c>
      <c r="K35" s="21">
        <v>364</v>
      </c>
      <c r="L35" s="21">
        <v>366</v>
      </c>
      <c r="M35" s="21">
        <v>368</v>
      </c>
      <c r="N35" s="21">
        <v>370</v>
      </c>
      <c r="O35" s="21">
        <v>372</v>
      </c>
    </row>
    <row r="36" spans="1:17" x14ac:dyDescent="0.25">
      <c r="A36" s="1"/>
      <c r="C36" s="9"/>
      <c r="D36" s="9" t="s">
        <v>205</v>
      </c>
      <c r="E36" s="9" t="s">
        <v>205</v>
      </c>
      <c r="F36" s="9" t="s">
        <v>205</v>
      </c>
      <c r="G36" s="9" t="s">
        <v>205</v>
      </c>
      <c r="H36" s="9" t="s">
        <v>205</v>
      </c>
      <c r="I36" s="9" t="s">
        <v>205</v>
      </c>
      <c r="J36" s="9" t="s">
        <v>205</v>
      </c>
      <c r="K36" s="9" t="s">
        <v>205</v>
      </c>
      <c r="L36" s="9" t="s">
        <v>205</v>
      </c>
      <c r="M36" s="9" t="s">
        <v>205</v>
      </c>
      <c r="N36" s="9" t="s">
        <v>205</v>
      </c>
      <c r="O36" s="9" t="s">
        <v>205</v>
      </c>
    </row>
    <row r="37" spans="1:17" x14ac:dyDescent="0.25">
      <c r="A37" t="s">
        <v>3</v>
      </c>
      <c r="D37" s="2" t="s">
        <v>282</v>
      </c>
      <c r="E37" s="2" t="s">
        <v>289</v>
      </c>
      <c r="F37" s="2" t="s">
        <v>297</v>
      </c>
      <c r="G37" s="2" t="s">
        <v>305</v>
      </c>
      <c r="H37" s="2" t="s">
        <v>313</v>
      </c>
      <c r="I37" s="2" t="s">
        <v>321</v>
      </c>
      <c r="J37" s="2" t="s">
        <v>328</v>
      </c>
      <c r="K37" s="2" t="s">
        <v>25</v>
      </c>
      <c r="L37" s="2" t="s">
        <v>33</v>
      </c>
      <c r="M37" s="2" t="s">
        <v>41</v>
      </c>
      <c r="N37" s="2" t="s">
        <v>344</v>
      </c>
      <c r="O37" s="2" t="s">
        <v>357</v>
      </c>
    </row>
    <row r="38" spans="1:17" x14ac:dyDescent="0.25">
      <c r="A38" t="s">
        <v>261</v>
      </c>
      <c r="D38" s="2" t="s">
        <v>283</v>
      </c>
      <c r="E38" s="2" t="s">
        <v>290</v>
      </c>
      <c r="F38" s="2" t="s">
        <v>298</v>
      </c>
      <c r="G38" s="2" t="s">
        <v>306</v>
      </c>
      <c r="H38" s="2" t="s">
        <v>314</v>
      </c>
      <c r="I38" s="2" t="s">
        <v>322</v>
      </c>
      <c r="J38" s="2" t="s">
        <v>329</v>
      </c>
      <c r="K38" s="2" t="s">
        <v>332</v>
      </c>
      <c r="L38" s="2" t="s">
        <v>336</v>
      </c>
      <c r="M38" s="2" t="s">
        <v>340</v>
      </c>
      <c r="N38" s="2" t="s">
        <v>345</v>
      </c>
      <c r="O38" s="2" t="s">
        <v>359</v>
      </c>
    </row>
    <row r="39" spans="1:17" x14ac:dyDescent="0.25">
      <c r="A39" t="s">
        <v>262</v>
      </c>
      <c r="D39" s="2" t="s">
        <v>79</v>
      </c>
      <c r="E39" s="2" t="s">
        <v>291</v>
      </c>
      <c r="F39" s="2" t="s">
        <v>299</v>
      </c>
      <c r="G39" s="2" t="s">
        <v>307</v>
      </c>
      <c r="H39" s="2" t="s">
        <v>315</v>
      </c>
      <c r="I39" s="2" t="s">
        <v>323</v>
      </c>
      <c r="J39" s="2" t="s">
        <v>330</v>
      </c>
      <c r="K39" s="2" t="s">
        <v>149</v>
      </c>
      <c r="L39" s="2" t="s">
        <v>157</v>
      </c>
      <c r="M39" s="2" t="s">
        <v>167</v>
      </c>
      <c r="N39" s="2" t="s">
        <v>346</v>
      </c>
      <c r="O39" s="2" t="s">
        <v>360</v>
      </c>
    </row>
    <row r="40" spans="1:17" x14ac:dyDescent="0.25">
      <c r="A40" t="s">
        <v>263</v>
      </c>
      <c r="D40" s="2" t="s">
        <v>284</v>
      </c>
      <c r="E40" s="2" t="s">
        <v>292</v>
      </c>
      <c r="F40" s="2" t="s">
        <v>300</v>
      </c>
      <c r="G40" s="2" t="s">
        <v>308</v>
      </c>
      <c r="H40" s="2" t="s">
        <v>316</v>
      </c>
      <c r="I40" s="2" t="s">
        <v>324</v>
      </c>
      <c r="J40" s="2" t="s">
        <v>331</v>
      </c>
      <c r="K40" s="2" t="s">
        <v>28</v>
      </c>
      <c r="L40" s="2" t="s">
        <v>36</v>
      </c>
      <c r="M40" s="2" t="s">
        <v>44</v>
      </c>
      <c r="N40" s="2" t="s">
        <v>347</v>
      </c>
      <c r="O40" s="2" t="s">
        <v>361</v>
      </c>
    </row>
    <row r="41" spans="1:17" x14ac:dyDescent="0.25">
      <c r="A41" t="s">
        <v>264</v>
      </c>
      <c r="D41" s="2" t="s">
        <v>285</v>
      </c>
      <c r="E41" s="2" t="s">
        <v>293</v>
      </c>
      <c r="F41" s="2" t="s">
        <v>301</v>
      </c>
      <c r="G41" s="2" t="s">
        <v>309</v>
      </c>
      <c r="H41" s="2" t="s">
        <v>317</v>
      </c>
      <c r="I41" s="2" t="s">
        <v>325</v>
      </c>
      <c r="J41" s="2" t="s">
        <v>325</v>
      </c>
      <c r="K41" s="2" t="s">
        <v>333</v>
      </c>
      <c r="L41" s="2" t="s">
        <v>337</v>
      </c>
      <c r="M41" s="2" t="s">
        <v>341</v>
      </c>
      <c r="N41" s="2" t="s">
        <v>348</v>
      </c>
      <c r="O41" s="2" t="s">
        <v>358</v>
      </c>
    </row>
    <row r="42" spans="1:17" x14ac:dyDescent="0.25">
      <c r="A42" t="s">
        <v>265</v>
      </c>
      <c r="D42" s="2" t="s">
        <v>286</v>
      </c>
      <c r="E42" s="2" t="s">
        <v>294</v>
      </c>
      <c r="F42" s="2" t="s">
        <v>302</v>
      </c>
      <c r="G42" s="2" t="s">
        <v>310</v>
      </c>
      <c r="H42" s="2" t="s">
        <v>318</v>
      </c>
      <c r="I42" s="2" t="s">
        <v>326</v>
      </c>
      <c r="J42" s="2" t="s">
        <v>326</v>
      </c>
      <c r="K42" s="2" t="s">
        <v>334</v>
      </c>
      <c r="L42" s="2" t="s">
        <v>338</v>
      </c>
      <c r="M42" s="2" t="s">
        <v>342</v>
      </c>
      <c r="N42" s="2" t="s">
        <v>349</v>
      </c>
      <c r="O42" s="2" t="s">
        <v>363</v>
      </c>
    </row>
    <row r="43" spans="1:17" x14ac:dyDescent="0.25">
      <c r="A43" t="s">
        <v>266</v>
      </c>
      <c r="D43" s="2" t="s">
        <v>287</v>
      </c>
      <c r="E43" s="2" t="s">
        <v>295</v>
      </c>
      <c r="F43" s="2" t="s">
        <v>303</v>
      </c>
      <c r="G43" s="2" t="s">
        <v>311</v>
      </c>
      <c r="H43" s="2" t="s">
        <v>319</v>
      </c>
      <c r="I43" s="2" t="s">
        <v>327</v>
      </c>
      <c r="J43" s="2" t="s">
        <v>327</v>
      </c>
      <c r="K43" s="2" t="s">
        <v>335</v>
      </c>
      <c r="L43" s="2" t="s">
        <v>339</v>
      </c>
      <c r="M43" s="2" t="s">
        <v>343</v>
      </c>
      <c r="N43" s="2" t="s">
        <v>350</v>
      </c>
      <c r="O43" s="2" t="s">
        <v>364</v>
      </c>
    </row>
    <row r="44" spans="1:17" x14ac:dyDescent="0.25">
      <c r="A44" t="s">
        <v>267</v>
      </c>
      <c r="D44" s="2" t="s">
        <v>288</v>
      </c>
      <c r="E44" s="2" t="s">
        <v>296</v>
      </c>
      <c r="F44" s="2" t="s">
        <v>304</v>
      </c>
      <c r="G44" s="2" t="s">
        <v>312</v>
      </c>
      <c r="H44" s="2" t="s">
        <v>320</v>
      </c>
      <c r="I44" s="2" t="s">
        <v>31</v>
      </c>
      <c r="J44" s="2" t="s">
        <v>23</v>
      </c>
      <c r="K44" s="2" t="s">
        <v>31</v>
      </c>
      <c r="L44" s="2" t="s">
        <v>39</v>
      </c>
      <c r="M44" s="2" t="s">
        <v>47</v>
      </c>
      <c r="N44" s="2" t="s">
        <v>351</v>
      </c>
      <c r="O44" s="2" t="s">
        <v>365</v>
      </c>
    </row>
    <row r="45" spans="1:17" x14ac:dyDescent="0.25"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7" x14ac:dyDescent="0.25">
      <c r="A46" t="s">
        <v>373</v>
      </c>
    </row>
    <row r="47" spans="1:17" x14ac:dyDescent="0.25">
      <c r="A47" t="s">
        <v>248</v>
      </c>
      <c r="D47" s="2">
        <v>0.35</v>
      </c>
      <c r="E47" s="2">
        <v>0.35</v>
      </c>
      <c r="F47" s="2">
        <v>0.35</v>
      </c>
      <c r="G47" s="2">
        <v>0.35</v>
      </c>
      <c r="H47" s="2">
        <v>0.35</v>
      </c>
      <c r="I47" s="2">
        <v>0.35</v>
      </c>
      <c r="J47" s="2">
        <v>0.35</v>
      </c>
      <c r="K47" s="2">
        <v>0.35</v>
      </c>
      <c r="L47" s="2">
        <v>0.35</v>
      </c>
      <c r="M47" s="2">
        <v>0.35</v>
      </c>
      <c r="N47" s="2">
        <v>0.35</v>
      </c>
      <c r="O47" s="2">
        <v>0.35</v>
      </c>
      <c r="P47" s="2"/>
      <c r="Q47" s="2"/>
    </row>
    <row r="49" spans="1:17" x14ac:dyDescent="0.25">
      <c r="A49" s="1" t="s">
        <v>370</v>
      </c>
      <c r="B49" t="s">
        <v>371</v>
      </c>
    </row>
    <row r="50" spans="1:17" x14ac:dyDescent="0.25">
      <c r="A50" s="1" t="s">
        <v>221</v>
      </c>
      <c r="D50" s="44" t="s">
        <v>247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7" x14ac:dyDescent="0.25">
      <c r="A51" s="20" t="s">
        <v>713</v>
      </c>
      <c r="D51" s="21">
        <v>351</v>
      </c>
      <c r="E51" s="21">
        <v>353</v>
      </c>
      <c r="F51" s="21">
        <v>355</v>
      </c>
      <c r="G51" s="21">
        <v>357</v>
      </c>
      <c r="H51" s="21">
        <v>359</v>
      </c>
      <c r="I51" s="21">
        <v>361</v>
      </c>
      <c r="J51" s="21">
        <v>363</v>
      </c>
      <c r="K51" s="21">
        <v>365</v>
      </c>
      <c r="L51" s="21">
        <v>367</v>
      </c>
      <c r="M51" s="21">
        <v>369</v>
      </c>
      <c r="N51" s="21">
        <v>371</v>
      </c>
      <c r="O51" s="21">
        <v>373</v>
      </c>
      <c r="P51" s="21">
        <v>375</v>
      </c>
    </row>
    <row r="52" spans="1:17" x14ac:dyDescent="0.25">
      <c r="A52" t="s">
        <v>267</v>
      </c>
      <c r="D52" s="2" t="s">
        <v>385</v>
      </c>
      <c r="E52" s="2" t="s">
        <v>390</v>
      </c>
      <c r="F52" s="2" t="s">
        <v>395</v>
      </c>
      <c r="G52" s="2" t="s">
        <v>400</v>
      </c>
      <c r="H52" s="2" t="s">
        <v>405</v>
      </c>
      <c r="I52" s="2" t="s">
        <v>410</v>
      </c>
      <c r="J52" s="2" t="s">
        <v>415</v>
      </c>
      <c r="K52" s="2" t="s">
        <v>420</v>
      </c>
      <c r="L52" s="2" t="s">
        <v>425</v>
      </c>
      <c r="M52" s="2" t="s">
        <v>430</v>
      </c>
      <c r="N52" s="2" t="s">
        <v>435</v>
      </c>
      <c r="O52" s="2" t="s">
        <v>440</v>
      </c>
      <c r="P52" s="2" t="s">
        <v>445</v>
      </c>
    </row>
    <row r="53" spans="1:17" x14ac:dyDescent="0.25">
      <c r="A53" t="s">
        <v>265</v>
      </c>
      <c r="D53" s="2" t="s">
        <v>386</v>
      </c>
      <c r="E53" s="2" t="s">
        <v>391</v>
      </c>
      <c r="F53" s="2" t="s">
        <v>396</v>
      </c>
      <c r="G53" s="2" t="s">
        <v>401</v>
      </c>
      <c r="H53" s="2" t="s">
        <v>406</v>
      </c>
      <c r="I53" s="2" t="s">
        <v>411</v>
      </c>
      <c r="J53" s="2" t="s">
        <v>416</v>
      </c>
      <c r="K53" s="2" t="s">
        <v>421</v>
      </c>
      <c r="L53" s="2" t="s">
        <v>426</v>
      </c>
      <c r="M53" s="2" t="s">
        <v>431</v>
      </c>
      <c r="N53" s="2" t="s">
        <v>436</v>
      </c>
      <c r="O53" s="2" t="s">
        <v>441</v>
      </c>
      <c r="P53" s="2" t="s">
        <v>446</v>
      </c>
    </row>
    <row r="54" spans="1:17" x14ac:dyDescent="0.25">
      <c r="A54" t="s">
        <v>264</v>
      </c>
      <c r="D54" s="2" t="s">
        <v>222</v>
      </c>
      <c r="E54" s="2" t="s">
        <v>87</v>
      </c>
      <c r="F54" s="2" t="s">
        <v>97</v>
      </c>
      <c r="G54" s="2" t="s">
        <v>106</v>
      </c>
      <c r="H54" s="2" t="s">
        <v>117</v>
      </c>
      <c r="I54" s="2" t="s">
        <v>129</v>
      </c>
      <c r="J54" s="2" t="s">
        <v>139</v>
      </c>
      <c r="K54" s="2" t="s">
        <v>225</v>
      </c>
      <c r="L54" s="2" t="s">
        <v>231</v>
      </c>
      <c r="M54" s="2" t="s">
        <v>233</v>
      </c>
      <c r="N54" s="2" t="s">
        <v>201</v>
      </c>
      <c r="O54" s="2" t="s">
        <v>243</v>
      </c>
      <c r="P54" s="2" t="s">
        <v>447</v>
      </c>
    </row>
    <row r="55" spans="1:17" x14ac:dyDescent="0.25">
      <c r="A55" t="s">
        <v>263</v>
      </c>
      <c r="D55" s="2" t="s">
        <v>387</v>
      </c>
      <c r="E55" s="2" t="s">
        <v>392</v>
      </c>
      <c r="F55" s="2" t="s">
        <v>397</v>
      </c>
      <c r="G55" s="2" t="s">
        <v>402</v>
      </c>
      <c r="H55" s="2" t="s">
        <v>407</v>
      </c>
      <c r="I55" s="2" t="s">
        <v>412</v>
      </c>
      <c r="J55" s="2" t="s">
        <v>417</v>
      </c>
      <c r="K55" s="2" t="s">
        <v>422</v>
      </c>
      <c r="L55" s="2" t="s">
        <v>427</v>
      </c>
      <c r="M55" s="2" t="s">
        <v>432</v>
      </c>
      <c r="N55" s="2" t="s">
        <v>437</v>
      </c>
      <c r="O55" s="2" t="s">
        <v>442</v>
      </c>
      <c r="P55" s="2" t="s">
        <v>448</v>
      </c>
    </row>
    <row r="56" spans="1:17" x14ac:dyDescent="0.25">
      <c r="A56" t="s">
        <v>262</v>
      </c>
      <c r="D56" s="2" t="s">
        <v>76</v>
      </c>
      <c r="E56" s="2" t="s">
        <v>85</v>
      </c>
      <c r="F56" s="2" t="s">
        <v>95</v>
      </c>
      <c r="G56" s="2" t="s">
        <v>108</v>
      </c>
      <c r="H56" s="2" t="s">
        <v>115</v>
      </c>
      <c r="I56" s="2" t="s">
        <v>125</v>
      </c>
      <c r="J56" s="2" t="s">
        <v>137</v>
      </c>
      <c r="K56" s="2" t="s">
        <v>146</v>
      </c>
      <c r="L56" s="2" t="s">
        <v>159</v>
      </c>
      <c r="M56" s="2" t="s">
        <v>169</v>
      </c>
      <c r="N56" s="2" t="s">
        <v>203</v>
      </c>
      <c r="O56" s="2" t="s">
        <v>245</v>
      </c>
      <c r="P56" s="2" t="s">
        <v>449</v>
      </c>
    </row>
    <row r="57" spans="1:17" x14ac:dyDescent="0.25">
      <c r="A57" t="s">
        <v>261</v>
      </c>
      <c r="D57" s="2" t="s">
        <v>388</v>
      </c>
      <c r="E57" s="2" t="s">
        <v>393</v>
      </c>
      <c r="F57" s="2" t="s">
        <v>398</v>
      </c>
      <c r="G57" s="2" t="s">
        <v>403</v>
      </c>
      <c r="H57" s="2" t="s">
        <v>408</v>
      </c>
      <c r="I57" s="2" t="s">
        <v>413</v>
      </c>
      <c r="J57" s="2" t="s">
        <v>418</v>
      </c>
      <c r="K57" s="2" t="s">
        <v>423</v>
      </c>
      <c r="L57" s="2" t="s">
        <v>428</v>
      </c>
      <c r="M57" s="2" t="s">
        <v>433</v>
      </c>
      <c r="N57" s="2" t="s">
        <v>438</v>
      </c>
      <c r="O57" s="2" t="s">
        <v>443</v>
      </c>
      <c r="P57" s="2" t="s">
        <v>450</v>
      </c>
    </row>
    <row r="58" spans="1:17" x14ac:dyDescent="0.25">
      <c r="A58" t="s">
        <v>3</v>
      </c>
      <c r="D58" s="2" t="s">
        <v>389</v>
      </c>
      <c r="E58" s="2" t="s">
        <v>394</v>
      </c>
      <c r="F58" s="2" t="s">
        <v>399</v>
      </c>
      <c r="G58" s="2" t="s">
        <v>404</v>
      </c>
      <c r="H58" s="2" t="s">
        <v>409</v>
      </c>
      <c r="I58" s="2" t="s">
        <v>414</v>
      </c>
      <c r="J58" s="2" t="s">
        <v>419</v>
      </c>
      <c r="K58" s="2" t="s">
        <v>424</v>
      </c>
      <c r="L58" s="2" t="s">
        <v>429</v>
      </c>
      <c r="M58" s="2" t="s">
        <v>434</v>
      </c>
      <c r="N58" s="2" t="s">
        <v>439</v>
      </c>
      <c r="O58" s="2" t="s">
        <v>444</v>
      </c>
      <c r="P58" s="2" t="s">
        <v>451</v>
      </c>
    </row>
    <row r="59" spans="1:17" x14ac:dyDescent="0.25">
      <c r="D59" s="26" t="s">
        <v>259</v>
      </c>
      <c r="E59" s="26" t="s">
        <v>259</v>
      </c>
      <c r="F59" s="26" t="s">
        <v>259</v>
      </c>
      <c r="G59" s="26" t="s">
        <v>259</v>
      </c>
      <c r="H59" s="26" t="s">
        <v>259</v>
      </c>
      <c r="I59" s="26" t="s">
        <v>259</v>
      </c>
      <c r="J59" s="26" t="s">
        <v>259</v>
      </c>
      <c r="K59" s="26" t="s">
        <v>259</v>
      </c>
      <c r="L59" s="26" t="s">
        <v>259</v>
      </c>
      <c r="M59" s="26" t="s">
        <v>259</v>
      </c>
      <c r="N59" s="26"/>
      <c r="O59" s="26" t="s">
        <v>259</v>
      </c>
      <c r="P59" s="26" t="s">
        <v>366</v>
      </c>
      <c r="Q59" s="38"/>
    </row>
    <row r="60" spans="1:17" x14ac:dyDescent="0.25">
      <c r="A60" t="s">
        <v>535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7" x14ac:dyDescent="0.25">
      <c r="A61" t="s">
        <v>452</v>
      </c>
    </row>
    <row r="62" spans="1:17" x14ac:dyDescent="0.25">
      <c r="A62" t="s">
        <v>248</v>
      </c>
      <c r="D62" s="2">
        <v>0.33</v>
      </c>
      <c r="E62" s="2">
        <v>0.33</v>
      </c>
      <c r="F62" s="2">
        <v>0.33</v>
      </c>
      <c r="G62" s="2">
        <v>0.33</v>
      </c>
      <c r="H62" s="2">
        <v>0.33</v>
      </c>
      <c r="I62" s="2">
        <v>0.33</v>
      </c>
      <c r="J62" s="2">
        <v>0.33</v>
      </c>
      <c r="K62" s="2">
        <v>0.33</v>
      </c>
      <c r="L62" s="2">
        <v>0.33</v>
      </c>
      <c r="M62" s="2">
        <v>0.33</v>
      </c>
      <c r="N62" s="2">
        <v>0.33</v>
      </c>
      <c r="O62" s="2">
        <v>0.33</v>
      </c>
      <c r="P62" s="2">
        <v>0.33</v>
      </c>
    </row>
    <row r="64" spans="1:17" x14ac:dyDescent="0.25">
      <c r="A64" s="1" t="s">
        <v>369</v>
      </c>
      <c r="B64" t="s">
        <v>260</v>
      </c>
    </row>
    <row r="65" spans="1:16" x14ac:dyDescent="0.25">
      <c r="A65" s="1" t="s">
        <v>236</v>
      </c>
      <c r="D65" s="44" t="s">
        <v>247</v>
      </c>
      <c r="E65" s="44"/>
      <c r="F65" s="44"/>
      <c r="G65" s="44"/>
      <c r="H65" s="44"/>
      <c r="I65" s="44"/>
      <c r="K65" s="9"/>
      <c r="M65" s="9"/>
      <c r="O65" s="9"/>
    </row>
    <row r="66" spans="1:16" x14ac:dyDescent="0.25">
      <c r="A66" s="20" t="s">
        <v>713</v>
      </c>
      <c r="D66" s="21">
        <v>380</v>
      </c>
      <c r="E66" s="21">
        <v>382</v>
      </c>
      <c r="F66" s="21">
        <v>384</v>
      </c>
      <c r="G66" s="21">
        <v>386</v>
      </c>
      <c r="H66" s="21">
        <v>388</v>
      </c>
      <c r="I66" s="21">
        <v>390</v>
      </c>
      <c r="K66" s="9"/>
      <c r="M66" s="9"/>
      <c r="O66" s="9"/>
    </row>
    <row r="67" spans="1:16" x14ac:dyDescent="0.25">
      <c r="A67" s="1"/>
      <c r="C67" s="9"/>
      <c r="D67" s="9" t="s">
        <v>205</v>
      </c>
      <c r="E67" s="9" t="s">
        <v>205</v>
      </c>
      <c r="F67" s="9" t="s">
        <v>205</v>
      </c>
      <c r="G67" s="9" t="s">
        <v>205</v>
      </c>
      <c r="H67" s="9" t="s">
        <v>205</v>
      </c>
      <c r="I67" s="9" t="s">
        <v>205</v>
      </c>
      <c r="K67" s="9"/>
      <c r="M67" s="9"/>
      <c r="O67" s="9"/>
    </row>
    <row r="68" spans="1:16" x14ac:dyDescent="0.25">
      <c r="A68" t="s">
        <v>3</v>
      </c>
      <c r="D68" s="2" t="s">
        <v>289</v>
      </c>
      <c r="E68" s="2" t="s">
        <v>305</v>
      </c>
      <c r="F68" s="2" t="s">
        <v>321</v>
      </c>
      <c r="G68" s="2" t="s">
        <v>25</v>
      </c>
      <c r="H68" s="2" t="s">
        <v>41</v>
      </c>
      <c r="I68" s="2" t="s">
        <v>206</v>
      </c>
      <c r="K68" s="2"/>
      <c r="M68" s="2"/>
      <c r="O68" s="2"/>
    </row>
    <row r="69" spans="1:16" x14ac:dyDescent="0.25">
      <c r="A69" t="s">
        <v>261</v>
      </c>
      <c r="D69" s="2" t="s">
        <v>290</v>
      </c>
      <c r="E69" s="2" t="s">
        <v>306</v>
      </c>
      <c r="F69" s="2" t="s">
        <v>322</v>
      </c>
      <c r="G69" s="2" t="s">
        <v>332</v>
      </c>
      <c r="H69" s="2" t="s">
        <v>340</v>
      </c>
      <c r="I69" s="2" t="s">
        <v>352</v>
      </c>
      <c r="K69" s="2"/>
      <c r="M69" s="2"/>
      <c r="O69" s="2"/>
    </row>
    <row r="70" spans="1:16" x14ac:dyDescent="0.25">
      <c r="A70" t="s">
        <v>262</v>
      </c>
      <c r="D70" s="2" t="s">
        <v>291</v>
      </c>
      <c r="E70" s="2" t="s">
        <v>307</v>
      </c>
      <c r="F70" s="2" t="s">
        <v>323</v>
      </c>
      <c r="G70" s="2" t="s">
        <v>149</v>
      </c>
      <c r="H70" s="2" t="s">
        <v>167</v>
      </c>
      <c r="I70" s="2" t="s">
        <v>208</v>
      </c>
      <c r="K70" s="2"/>
      <c r="M70" s="2"/>
      <c r="O70" s="2"/>
    </row>
    <row r="71" spans="1:16" x14ac:dyDescent="0.25">
      <c r="A71" t="s">
        <v>263</v>
      </c>
      <c r="D71" s="2" t="s">
        <v>292</v>
      </c>
      <c r="E71" s="2" t="s">
        <v>308</v>
      </c>
      <c r="F71" s="2" t="s">
        <v>324</v>
      </c>
      <c r="G71" s="2" t="s">
        <v>28</v>
      </c>
      <c r="H71" s="2" t="s">
        <v>44</v>
      </c>
      <c r="I71" s="2" t="s">
        <v>353</v>
      </c>
      <c r="K71" s="2"/>
      <c r="M71" s="2"/>
      <c r="O71" s="2"/>
    </row>
    <row r="72" spans="1:16" x14ac:dyDescent="0.25">
      <c r="A72" t="s">
        <v>264</v>
      </c>
      <c r="D72" s="2" t="s">
        <v>293</v>
      </c>
      <c r="E72" s="2" t="s">
        <v>309</v>
      </c>
      <c r="F72" s="2" t="s">
        <v>538</v>
      </c>
      <c r="G72" s="2" t="s">
        <v>333</v>
      </c>
      <c r="H72" s="2" t="s">
        <v>341</v>
      </c>
      <c r="I72" s="2" t="s">
        <v>354</v>
      </c>
      <c r="K72" s="2"/>
      <c r="M72" s="2"/>
      <c r="O72" s="2"/>
    </row>
    <row r="73" spans="1:16" x14ac:dyDescent="0.25">
      <c r="A73" t="s">
        <v>265</v>
      </c>
      <c r="D73" s="2" t="s">
        <v>294</v>
      </c>
      <c r="E73" s="2" t="s">
        <v>310</v>
      </c>
      <c r="F73" s="2" t="s">
        <v>539</v>
      </c>
      <c r="G73" s="2" t="s">
        <v>334</v>
      </c>
      <c r="H73" s="2" t="s">
        <v>342</v>
      </c>
      <c r="I73" s="2" t="s">
        <v>355</v>
      </c>
      <c r="K73" s="2"/>
      <c r="M73" s="2"/>
      <c r="O73" s="2"/>
    </row>
    <row r="74" spans="1:16" x14ac:dyDescent="0.25">
      <c r="A74" t="s">
        <v>266</v>
      </c>
      <c r="D74" s="2" t="s">
        <v>295</v>
      </c>
      <c r="E74" s="2" t="s">
        <v>311</v>
      </c>
      <c r="F74" s="2" t="s">
        <v>509</v>
      </c>
      <c r="G74" s="2" t="s">
        <v>335</v>
      </c>
      <c r="H74" s="2" t="s">
        <v>343</v>
      </c>
      <c r="I74" s="2" t="s">
        <v>356</v>
      </c>
      <c r="K74" s="2"/>
      <c r="M74" s="2"/>
      <c r="O74" s="2"/>
    </row>
    <row r="75" spans="1:16" x14ac:dyDescent="0.25">
      <c r="A75" t="s">
        <v>267</v>
      </c>
      <c r="D75" s="2" t="s">
        <v>296</v>
      </c>
      <c r="E75" s="2" t="s">
        <v>312</v>
      </c>
      <c r="F75" s="2" t="s">
        <v>540</v>
      </c>
      <c r="G75" s="2" t="s">
        <v>31</v>
      </c>
      <c r="H75" s="2" t="s">
        <v>47</v>
      </c>
      <c r="I75" s="2" t="s">
        <v>214</v>
      </c>
      <c r="K75" s="2"/>
      <c r="M75" s="2"/>
      <c r="O75" s="2"/>
    </row>
    <row r="76" spans="1:16" x14ac:dyDescent="0.25">
      <c r="D76" s="38"/>
      <c r="E76" s="38"/>
      <c r="F76" s="38"/>
      <c r="G76" s="38"/>
      <c r="H76" s="38"/>
      <c r="I76" s="38"/>
    </row>
    <row r="77" spans="1:16" x14ac:dyDescent="0.25">
      <c r="A77" t="s">
        <v>373</v>
      </c>
    </row>
    <row r="78" spans="1:16" x14ac:dyDescent="0.25">
      <c r="A78" t="s">
        <v>248</v>
      </c>
      <c r="D78" s="2">
        <v>0.35</v>
      </c>
      <c r="E78" s="2">
        <v>0.35</v>
      </c>
      <c r="F78" s="2">
        <v>0.35</v>
      </c>
      <c r="G78" s="2">
        <v>0.35</v>
      </c>
      <c r="H78" s="2">
        <v>0.35</v>
      </c>
      <c r="I78" s="2">
        <v>0.35</v>
      </c>
      <c r="J78" s="2"/>
      <c r="K78" s="2"/>
      <c r="L78" s="2"/>
      <c r="M78" s="2"/>
      <c r="N78" s="2"/>
      <c r="O78" s="2"/>
      <c r="P78" s="2"/>
    </row>
    <row r="80" spans="1:16" x14ac:dyDescent="0.25">
      <c r="A80" s="1" t="s">
        <v>370</v>
      </c>
      <c r="B80" t="s">
        <v>371</v>
      </c>
    </row>
    <row r="81" spans="1:16" x14ac:dyDescent="0.25">
      <c r="A81" s="1" t="s">
        <v>236</v>
      </c>
      <c r="D81" s="44" t="s">
        <v>247</v>
      </c>
      <c r="E81" s="44"/>
      <c r="F81" s="44"/>
      <c r="G81" s="44"/>
      <c r="H81" s="44"/>
      <c r="I81" s="44"/>
    </row>
    <row r="82" spans="1:16" x14ac:dyDescent="0.25">
      <c r="A82" s="20" t="s">
        <v>713</v>
      </c>
      <c r="D82" s="21">
        <v>381</v>
      </c>
      <c r="E82" s="21">
        <v>383</v>
      </c>
      <c r="F82" s="21">
        <v>385</v>
      </c>
      <c r="G82" s="21">
        <v>387</v>
      </c>
      <c r="H82" s="21">
        <v>389</v>
      </c>
      <c r="I82" s="21">
        <v>391</v>
      </c>
    </row>
    <row r="83" spans="1:16" x14ac:dyDescent="0.25">
      <c r="A83" t="s">
        <v>267</v>
      </c>
      <c r="D83" s="2" t="s">
        <v>395</v>
      </c>
      <c r="E83" s="2" t="s">
        <v>405</v>
      </c>
      <c r="F83" s="2" t="s">
        <v>415</v>
      </c>
      <c r="G83" s="2" t="s">
        <v>425</v>
      </c>
      <c r="H83" s="2" t="s">
        <v>435</v>
      </c>
      <c r="I83" s="2" t="s">
        <v>362</v>
      </c>
      <c r="K83" s="2"/>
      <c r="M83" s="2"/>
      <c r="P83" s="2"/>
    </row>
    <row r="84" spans="1:16" x14ac:dyDescent="0.25">
      <c r="A84" t="s">
        <v>265</v>
      </c>
      <c r="D84" s="2" t="s">
        <v>396</v>
      </c>
      <c r="E84" s="2" t="s">
        <v>406</v>
      </c>
      <c r="F84" s="2" t="s">
        <v>416</v>
      </c>
      <c r="G84" s="2" t="s">
        <v>426</v>
      </c>
      <c r="H84" s="2" t="s">
        <v>436</v>
      </c>
      <c r="I84" s="2" t="s">
        <v>541</v>
      </c>
      <c r="K84" s="2"/>
      <c r="M84" s="2"/>
      <c r="P84" s="2"/>
    </row>
    <row r="85" spans="1:16" x14ac:dyDescent="0.25">
      <c r="A85" t="s">
        <v>264</v>
      </c>
      <c r="D85" s="2" t="s">
        <v>97</v>
      </c>
      <c r="E85" s="2" t="s">
        <v>117</v>
      </c>
      <c r="F85" s="2" t="s">
        <v>139</v>
      </c>
      <c r="G85" s="2" t="s">
        <v>231</v>
      </c>
      <c r="H85" s="2" t="s">
        <v>201</v>
      </c>
      <c r="I85" s="2" t="s">
        <v>542</v>
      </c>
      <c r="K85" s="2"/>
      <c r="M85" s="2"/>
      <c r="P85" s="2"/>
    </row>
    <row r="86" spans="1:16" x14ac:dyDescent="0.25">
      <c r="A86" t="s">
        <v>263</v>
      </c>
      <c r="D86" s="2" t="s">
        <v>397</v>
      </c>
      <c r="E86" s="2" t="s">
        <v>407</v>
      </c>
      <c r="F86" s="2" t="s">
        <v>417</v>
      </c>
      <c r="G86" s="2" t="s">
        <v>427</v>
      </c>
      <c r="H86" s="2" t="s">
        <v>437</v>
      </c>
      <c r="I86" s="2" t="s">
        <v>364</v>
      </c>
      <c r="K86" s="2"/>
      <c r="M86" s="2"/>
      <c r="P86" s="2"/>
    </row>
    <row r="87" spans="1:16" x14ac:dyDescent="0.25">
      <c r="A87" t="s">
        <v>262</v>
      </c>
      <c r="D87" s="2" t="s">
        <v>95</v>
      </c>
      <c r="E87" s="2" t="s">
        <v>115</v>
      </c>
      <c r="F87" s="2" t="s">
        <v>137</v>
      </c>
      <c r="G87" s="2" t="s">
        <v>159</v>
      </c>
      <c r="H87" s="2" t="s">
        <v>203</v>
      </c>
      <c r="I87" s="2" t="s">
        <v>365</v>
      </c>
      <c r="K87" s="2"/>
      <c r="M87" s="2"/>
      <c r="P87" s="2"/>
    </row>
    <row r="88" spans="1:16" x14ac:dyDescent="0.25">
      <c r="A88" t="s">
        <v>261</v>
      </c>
      <c r="D88" s="2" t="s">
        <v>398</v>
      </c>
      <c r="E88" s="2" t="s">
        <v>408</v>
      </c>
      <c r="F88" s="2" t="s">
        <v>418</v>
      </c>
      <c r="G88" s="2" t="s">
        <v>428</v>
      </c>
      <c r="H88" s="2" t="s">
        <v>438</v>
      </c>
      <c r="I88" s="2" t="s">
        <v>543</v>
      </c>
      <c r="K88" s="2"/>
      <c r="M88" s="2"/>
      <c r="P88" s="2"/>
    </row>
    <row r="89" spans="1:16" x14ac:dyDescent="0.25">
      <c r="A89" t="s">
        <v>3</v>
      </c>
      <c r="D89" s="2" t="s">
        <v>399</v>
      </c>
      <c r="E89" s="2" t="s">
        <v>409</v>
      </c>
      <c r="F89" s="2" t="s">
        <v>419</v>
      </c>
      <c r="G89" s="2" t="s">
        <v>429</v>
      </c>
      <c r="H89" s="2" t="s">
        <v>439</v>
      </c>
      <c r="I89" s="2" t="s">
        <v>544</v>
      </c>
      <c r="K89" s="2"/>
      <c r="M89" s="2"/>
      <c r="P89" s="2"/>
    </row>
    <row r="90" spans="1:16" x14ac:dyDescent="0.25">
      <c r="D90" s="26" t="s">
        <v>259</v>
      </c>
      <c r="E90" s="26" t="s">
        <v>259</v>
      </c>
      <c r="F90" s="26" t="s">
        <v>259</v>
      </c>
      <c r="G90" s="26" t="s">
        <v>259</v>
      </c>
      <c r="H90" s="26" t="s">
        <v>259</v>
      </c>
      <c r="I90" s="26" t="s">
        <v>366</v>
      </c>
      <c r="K90" s="9"/>
      <c r="M90" s="9"/>
      <c r="P90" s="9"/>
    </row>
    <row r="91" spans="1:16" x14ac:dyDescent="0.25">
      <c r="A91" t="s">
        <v>535</v>
      </c>
      <c r="D91" s="2"/>
      <c r="E91" s="2"/>
      <c r="F91" s="2"/>
      <c r="G91" s="2"/>
      <c r="H91" s="2"/>
      <c r="I91" s="2"/>
      <c r="K91" s="2"/>
      <c r="M91" s="2"/>
      <c r="P91" s="2"/>
    </row>
    <row r="92" spans="1:16" x14ac:dyDescent="0.25">
      <c r="A92" t="s">
        <v>452</v>
      </c>
    </row>
    <row r="93" spans="1:16" x14ac:dyDescent="0.25">
      <c r="A93" t="s">
        <v>248</v>
      </c>
      <c r="D93" s="2">
        <v>0.33</v>
      </c>
      <c r="E93" s="2">
        <v>0.33</v>
      </c>
      <c r="F93" s="2">
        <v>0.33</v>
      </c>
      <c r="G93" s="2">
        <v>0.33</v>
      </c>
      <c r="H93" s="2">
        <v>0.33</v>
      </c>
      <c r="I93" s="2">
        <v>0.33</v>
      </c>
      <c r="K93" s="2"/>
      <c r="M93" s="2"/>
      <c r="P93" s="2"/>
    </row>
  </sheetData>
  <mergeCells count="6">
    <mergeCell ref="D65:I65"/>
    <mergeCell ref="D81:I81"/>
    <mergeCell ref="D2:Q2"/>
    <mergeCell ref="D19:R19"/>
    <mergeCell ref="D34:O34"/>
    <mergeCell ref="D50:P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137A6-84FC-4496-992A-3D2DE79BAF0E}">
  <dimension ref="A1:X88"/>
  <sheetViews>
    <sheetView workbookViewId="0">
      <selection activeCell="M90" sqref="M90"/>
    </sheetView>
  </sheetViews>
  <sheetFormatPr defaultRowHeight="15" x14ac:dyDescent="0.25"/>
  <sheetData>
    <row r="1" spans="1:22" x14ac:dyDescent="0.25">
      <c r="A1" s="1" t="s">
        <v>453</v>
      </c>
      <c r="B1" t="s">
        <v>455</v>
      </c>
    </row>
    <row r="2" spans="1:22" x14ac:dyDescent="0.25">
      <c r="A2" s="1" t="s">
        <v>2</v>
      </c>
      <c r="D2" s="44" t="s">
        <v>247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2" x14ac:dyDescent="0.25">
      <c r="A3" s="20" t="s">
        <v>713</v>
      </c>
      <c r="D3" s="21">
        <v>400</v>
      </c>
      <c r="E3" s="21">
        <v>402</v>
      </c>
      <c r="F3" s="21">
        <v>404</v>
      </c>
      <c r="G3" s="21">
        <v>406</v>
      </c>
      <c r="H3" s="21">
        <v>408</v>
      </c>
      <c r="I3" s="21">
        <v>410</v>
      </c>
      <c r="J3" s="21">
        <v>412</v>
      </c>
      <c r="K3" s="21">
        <v>414</v>
      </c>
      <c r="L3" s="21">
        <v>416</v>
      </c>
      <c r="M3" s="21">
        <v>418</v>
      </c>
      <c r="N3" s="21">
        <v>420</v>
      </c>
      <c r="O3" s="21">
        <v>422</v>
      </c>
      <c r="P3" s="21">
        <v>424</v>
      </c>
    </row>
    <row r="4" spans="1:22" x14ac:dyDescent="0.25">
      <c r="A4" s="1"/>
      <c r="C4" s="9"/>
      <c r="D4" s="9" t="s">
        <v>205</v>
      </c>
      <c r="E4" s="9" t="s">
        <v>205</v>
      </c>
      <c r="F4" s="9" t="s">
        <v>205</v>
      </c>
      <c r="G4" s="9" t="s">
        <v>205</v>
      </c>
      <c r="H4" s="9" t="s">
        <v>205</v>
      </c>
      <c r="I4" s="9" t="s">
        <v>205</v>
      </c>
      <c r="J4" s="9" t="s">
        <v>205</v>
      </c>
      <c r="K4" s="9" t="s">
        <v>205</v>
      </c>
      <c r="L4" s="9" t="s">
        <v>205</v>
      </c>
      <c r="M4" s="9" t="s">
        <v>205</v>
      </c>
      <c r="N4" s="9" t="s">
        <v>205</v>
      </c>
      <c r="O4" s="9" t="s">
        <v>205</v>
      </c>
      <c r="P4" s="9" t="s">
        <v>205</v>
      </c>
      <c r="Q4" s="9"/>
    </row>
    <row r="5" spans="1:22" x14ac:dyDescent="0.25">
      <c r="A5" t="s">
        <v>3</v>
      </c>
      <c r="D5" s="2" t="s">
        <v>268</v>
      </c>
      <c r="E5" s="2" t="s">
        <v>275</v>
      </c>
      <c r="F5" s="2" t="s">
        <v>282</v>
      </c>
      <c r="G5" s="2" t="s">
        <v>289</v>
      </c>
      <c r="H5" s="2" t="s">
        <v>297</v>
      </c>
      <c r="I5" s="2" t="s">
        <v>305</v>
      </c>
      <c r="J5" s="2" t="s">
        <v>313</v>
      </c>
      <c r="K5" s="2" t="s">
        <v>321</v>
      </c>
      <c r="L5" s="2" t="s">
        <v>328</v>
      </c>
      <c r="M5" s="2" t="s">
        <v>25</v>
      </c>
      <c r="N5" s="2" t="s">
        <v>33</v>
      </c>
      <c r="O5" s="2" t="s">
        <v>41</v>
      </c>
      <c r="P5" s="2" t="s">
        <v>206</v>
      </c>
      <c r="Q5" s="2"/>
    </row>
    <row r="6" spans="1:22" x14ac:dyDescent="0.25">
      <c r="A6" s="12" t="s">
        <v>51</v>
      </c>
      <c r="D6" s="2" t="s">
        <v>60</v>
      </c>
      <c r="E6" s="2" t="s">
        <v>69</v>
      </c>
      <c r="F6" s="2" t="s">
        <v>78</v>
      </c>
      <c r="G6" s="2" t="s">
        <v>468</v>
      </c>
      <c r="H6" s="2" t="s">
        <v>471</v>
      </c>
      <c r="I6" s="2" t="s">
        <v>475</v>
      </c>
      <c r="J6" s="2" t="s">
        <v>478</v>
      </c>
      <c r="K6" s="2" t="s">
        <v>480</v>
      </c>
      <c r="L6" s="2" t="s">
        <v>481</v>
      </c>
      <c r="M6" s="2" t="s">
        <v>148</v>
      </c>
      <c r="N6" s="2" t="s">
        <v>156</v>
      </c>
      <c r="O6" s="2" t="s">
        <v>166</v>
      </c>
      <c r="P6" s="2" t="s">
        <v>207</v>
      </c>
      <c r="Q6" s="2"/>
    </row>
    <row r="7" spans="1:22" x14ac:dyDescent="0.25">
      <c r="A7" s="12" t="s">
        <v>457</v>
      </c>
      <c r="D7" s="2" t="s">
        <v>61</v>
      </c>
      <c r="E7" s="2" t="s">
        <v>70</v>
      </c>
      <c r="F7" s="2" t="s">
        <v>79</v>
      </c>
      <c r="G7" s="2" t="s">
        <v>291</v>
      </c>
      <c r="H7" s="2" t="s">
        <v>299</v>
      </c>
      <c r="I7" s="2" t="s">
        <v>307</v>
      </c>
      <c r="J7" s="2" t="s">
        <v>315</v>
      </c>
      <c r="K7" s="2" t="s">
        <v>323</v>
      </c>
      <c r="L7" s="2" t="s">
        <v>330</v>
      </c>
      <c r="M7" s="2" t="s">
        <v>149</v>
      </c>
      <c r="N7" s="2" t="s">
        <v>157</v>
      </c>
      <c r="O7" s="2" t="s">
        <v>167</v>
      </c>
      <c r="P7" s="2" t="s">
        <v>208</v>
      </c>
      <c r="Q7" s="2"/>
    </row>
    <row r="8" spans="1:22" x14ac:dyDescent="0.25">
      <c r="A8" s="12" t="s">
        <v>458</v>
      </c>
      <c r="D8" s="2" t="s">
        <v>270</v>
      </c>
      <c r="E8" s="2" t="s">
        <v>277</v>
      </c>
      <c r="F8" s="2" t="s">
        <v>284</v>
      </c>
      <c r="G8" s="2" t="s">
        <v>292</v>
      </c>
      <c r="H8" s="2" t="s">
        <v>300</v>
      </c>
      <c r="I8" s="2" t="s">
        <v>308</v>
      </c>
      <c r="J8" s="2" t="s">
        <v>316</v>
      </c>
      <c r="K8" s="2" t="s">
        <v>324</v>
      </c>
      <c r="L8" s="2" t="s">
        <v>331</v>
      </c>
      <c r="M8" s="2" t="s">
        <v>28</v>
      </c>
      <c r="N8" s="2" t="s">
        <v>36</v>
      </c>
      <c r="O8" s="2" t="s">
        <v>44</v>
      </c>
      <c r="P8" s="2" t="s">
        <v>353</v>
      </c>
      <c r="Q8" s="2"/>
    </row>
    <row r="9" spans="1:22" x14ac:dyDescent="0.25">
      <c r="A9" s="12" t="s">
        <v>267</v>
      </c>
      <c r="D9" s="2" t="s">
        <v>460</v>
      </c>
      <c r="E9" s="2" t="s">
        <v>465</v>
      </c>
      <c r="F9" s="2" t="s">
        <v>466</v>
      </c>
      <c r="G9" s="2" t="s">
        <v>469</v>
      </c>
      <c r="H9" s="2" t="s">
        <v>472</v>
      </c>
      <c r="I9" s="2" t="s">
        <v>476</v>
      </c>
      <c r="J9" s="2" t="s">
        <v>479</v>
      </c>
      <c r="K9" s="2" t="s">
        <v>488</v>
      </c>
      <c r="L9" s="2" t="s">
        <v>21</v>
      </c>
      <c r="M9" s="2" t="s">
        <v>29</v>
      </c>
      <c r="N9" s="2" t="s">
        <v>37</v>
      </c>
      <c r="O9" s="2" t="s">
        <v>45</v>
      </c>
      <c r="P9" s="2"/>
      <c r="Q9" s="2"/>
    </row>
    <row r="10" spans="1:22" x14ac:dyDescent="0.25">
      <c r="A10" s="12" t="s">
        <v>461</v>
      </c>
      <c r="D10" s="2" t="s">
        <v>12</v>
      </c>
      <c r="E10" s="2" t="s">
        <v>14</v>
      </c>
      <c r="F10" s="2" t="s">
        <v>16</v>
      </c>
      <c r="G10" s="2" t="s">
        <v>90</v>
      </c>
      <c r="H10" s="2" t="s">
        <v>100</v>
      </c>
      <c r="I10" s="2" t="s">
        <v>110</v>
      </c>
      <c r="J10" s="2" t="s">
        <v>120</v>
      </c>
      <c r="K10" s="2" t="s">
        <v>132</v>
      </c>
      <c r="L10" s="2" t="s">
        <v>17</v>
      </c>
      <c r="M10" s="2" t="s">
        <v>150</v>
      </c>
      <c r="N10" s="2" t="s">
        <v>160</v>
      </c>
      <c r="O10" s="2" t="s">
        <v>195</v>
      </c>
      <c r="P10" s="2"/>
      <c r="Q10" s="2"/>
    </row>
    <row r="11" spans="1:22" x14ac:dyDescent="0.25">
      <c r="A11" s="12" t="s">
        <v>459</v>
      </c>
      <c r="D11" s="2" t="s">
        <v>462</v>
      </c>
      <c r="E11" s="2" t="s">
        <v>467</v>
      </c>
      <c r="F11" s="2" t="s">
        <v>470</v>
      </c>
      <c r="G11" s="2" t="s">
        <v>473</v>
      </c>
      <c r="H11" s="2" t="s">
        <v>474</v>
      </c>
      <c r="I11" s="2" t="s">
        <v>477</v>
      </c>
      <c r="J11" s="2" t="s">
        <v>487</v>
      </c>
      <c r="K11" s="5" t="s">
        <v>482</v>
      </c>
      <c r="L11" s="2" t="s">
        <v>483</v>
      </c>
      <c r="M11" s="2" t="s">
        <v>489</v>
      </c>
      <c r="N11" s="2" t="s">
        <v>484</v>
      </c>
      <c r="O11" s="2" t="s">
        <v>485</v>
      </c>
      <c r="P11" s="2"/>
      <c r="Q11" s="2"/>
    </row>
    <row r="12" spans="1:22" x14ac:dyDescent="0.25"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26" t="s">
        <v>366</v>
      </c>
      <c r="P12" s="38"/>
    </row>
    <row r="13" spans="1:22" x14ac:dyDescent="0.25">
      <c r="A13" t="s">
        <v>464</v>
      </c>
    </row>
    <row r="14" spans="1:22" x14ac:dyDescent="0.25">
      <c r="A14" t="s">
        <v>704</v>
      </c>
    </row>
    <row r="15" spans="1:22" x14ac:dyDescent="0.25">
      <c r="A15" t="s">
        <v>248</v>
      </c>
      <c r="D15" s="2">
        <v>0.55000000000000004</v>
      </c>
      <c r="E15" s="2">
        <v>0.55000000000000004</v>
      </c>
      <c r="F15" s="2">
        <v>0.55000000000000004</v>
      </c>
      <c r="G15" s="2">
        <v>0.55000000000000004</v>
      </c>
      <c r="H15" s="2">
        <v>0.55000000000000004</v>
      </c>
      <c r="I15" s="2">
        <v>0.55000000000000004</v>
      </c>
      <c r="J15" s="2">
        <v>0.55000000000000004</v>
      </c>
      <c r="K15" s="2">
        <v>0.55000000000000004</v>
      </c>
      <c r="L15" s="2">
        <v>0.55000000000000004</v>
      </c>
      <c r="M15" s="2">
        <v>0.55000000000000004</v>
      </c>
      <c r="N15" s="2">
        <v>0.55000000000000004</v>
      </c>
      <c r="O15" s="2">
        <v>0.55000000000000004</v>
      </c>
      <c r="P15" s="2">
        <v>0.13</v>
      </c>
      <c r="S15" t="s">
        <v>561</v>
      </c>
      <c r="U15">
        <f>SUM(D15:P15)*0.8</f>
        <v>5.3839999999999995</v>
      </c>
      <c r="V15" t="s">
        <v>533</v>
      </c>
    </row>
    <row r="16" spans="1:22" x14ac:dyDescent="0.25">
      <c r="U16">
        <f>SUM(D30:P30)*0.8</f>
        <v>5.4799999999999995</v>
      </c>
      <c r="V16" t="s">
        <v>534</v>
      </c>
    </row>
    <row r="17" spans="1:24" x14ac:dyDescent="0.25">
      <c r="A17" s="1" t="s">
        <v>454</v>
      </c>
      <c r="B17" t="s">
        <v>456</v>
      </c>
      <c r="U17">
        <f>SUM(D45:N45)*0.8</f>
        <v>4.5039999999999996</v>
      </c>
      <c r="V17" t="s">
        <v>536</v>
      </c>
    </row>
    <row r="18" spans="1:24" x14ac:dyDescent="0.25">
      <c r="A18" s="1" t="s">
        <v>2</v>
      </c>
      <c r="D18" s="44" t="s">
        <v>247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U18">
        <f>SUM(D59:N59)*0.8</f>
        <v>4.5999999999999996</v>
      </c>
      <c r="V18" t="s">
        <v>537</v>
      </c>
    </row>
    <row r="19" spans="1:24" x14ac:dyDescent="0.25">
      <c r="A19" s="20" t="s">
        <v>713</v>
      </c>
      <c r="D19" s="21">
        <v>401</v>
      </c>
      <c r="E19" s="21">
        <v>403</v>
      </c>
      <c r="F19" s="21">
        <v>405</v>
      </c>
      <c r="G19" s="21">
        <v>407</v>
      </c>
      <c r="H19" s="21">
        <v>409</v>
      </c>
      <c r="I19" s="21">
        <v>411</v>
      </c>
      <c r="J19" s="21">
        <v>413</v>
      </c>
      <c r="K19" s="21">
        <v>415</v>
      </c>
      <c r="L19" s="21">
        <v>417</v>
      </c>
      <c r="M19" s="21">
        <v>419</v>
      </c>
      <c r="N19" s="21">
        <v>421</v>
      </c>
      <c r="O19" s="21">
        <v>423</v>
      </c>
      <c r="P19" s="21">
        <v>425</v>
      </c>
    </row>
    <row r="20" spans="1:24" x14ac:dyDescent="0.25">
      <c r="A20" t="s">
        <v>459</v>
      </c>
      <c r="D20" s="2" t="s">
        <v>375</v>
      </c>
      <c r="E20" s="2" t="s">
        <v>381</v>
      </c>
      <c r="F20" s="2" t="s">
        <v>222</v>
      </c>
      <c r="G20" s="2" t="s">
        <v>87</v>
      </c>
      <c r="H20" s="2" t="s">
        <v>97</v>
      </c>
      <c r="I20" s="2" t="s">
        <v>106</v>
      </c>
      <c r="J20" s="2" t="s">
        <v>117</v>
      </c>
      <c r="K20" s="2" t="s">
        <v>129</v>
      </c>
      <c r="L20" s="2" t="s">
        <v>139</v>
      </c>
      <c r="M20" s="2" t="s">
        <v>225</v>
      </c>
      <c r="N20" s="2" t="s">
        <v>231</v>
      </c>
      <c r="O20" s="2" t="s">
        <v>233</v>
      </c>
      <c r="P20" s="2"/>
      <c r="Q20" s="2"/>
      <c r="R20" s="2"/>
      <c r="U20">
        <f>SUM(D74:H74)*0.8</f>
        <v>0.52</v>
      </c>
      <c r="V20" t="s">
        <v>545</v>
      </c>
    </row>
    <row r="21" spans="1:24" ht="15.75" thickBot="1" x14ac:dyDescent="0.3">
      <c r="A21" t="s">
        <v>461</v>
      </c>
      <c r="D21" s="2" t="s">
        <v>376</v>
      </c>
      <c r="E21" s="2" t="s">
        <v>382</v>
      </c>
      <c r="F21" s="2" t="s">
        <v>387</v>
      </c>
      <c r="G21" s="2" t="s">
        <v>392</v>
      </c>
      <c r="H21" s="2" t="s">
        <v>397</v>
      </c>
      <c r="I21" s="2" t="s">
        <v>402</v>
      </c>
      <c r="J21" s="2" t="s">
        <v>407</v>
      </c>
      <c r="K21" s="2" t="s">
        <v>412</v>
      </c>
      <c r="L21" s="2" t="s">
        <v>417</v>
      </c>
      <c r="M21" s="2" t="s">
        <v>422</v>
      </c>
      <c r="N21" s="2" t="s">
        <v>427</v>
      </c>
      <c r="O21" s="2" t="s">
        <v>432</v>
      </c>
      <c r="P21" s="2"/>
      <c r="Q21" s="2"/>
      <c r="R21" s="2"/>
      <c r="U21" s="11">
        <f>SUM(D88:H88)*0.8</f>
        <v>1</v>
      </c>
      <c r="V21" s="11" t="s">
        <v>546</v>
      </c>
      <c r="W21" s="11"/>
      <c r="X21" s="11"/>
    </row>
    <row r="22" spans="1:24" ht="15.75" thickTop="1" x14ac:dyDescent="0.25">
      <c r="A22" t="s">
        <v>267</v>
      </c>
      <c r="D22" s="2" t="s">
        <v>62</v>
      </c>
      <c r="E22" s="2" t="s">
        <v>71</v>
      </c>
      <c r="F22" s="2" t="s">
        <v>80</v>
      </c>
      <c r="G22" s="2" t="s">
        <v>493</v>
      </c>
      <c r="H22" s="2" t="s">
        <v>497</v>
      </c>
      <c r="I22" s="2" t="s">
        <v>547</v>
      </c>
      <c r="J22" s="2" t="s">
        <v>501</v>
      </c>
      <c r="K22" s="2" t="s">
        <v>505</v>
      </c>
      <c r="L22" s="2" t="s">
        <v>510</v>
      </c>
      <c r="M22" s="2" t="s">
        <v>27</v>
      </c>
      <c r="N22" s="2" t="s">
        <v>35</v>
      </c>
      <c r="O22" s="2" t="s">
        <v>43</v>
      </c>
      <c r="P22" s="2"/>
      <c r="Q22" s="2"/>
      <c r="R22" s="2"/>
      <c r="U22" s="1">
        <f>(5*U15)+(5*U16)+SUM(U17:U21)</f>
        <v>64.943999999999988</v>
      </c>
      <c r="V22" s="13" t="s">
        <v>251</v>
      </c>
    </row>
    <row r="23" spans="1:24" x14ac:dyDescent="0.25">
      <c r="A23" t="s">
        <v>458</v>
      </c>
      <c r="D23" s="2" t="s">
        <v>177</v>
      </c>
      <c r="E23" s="2" t="s">
        <v>184</v>
      </c>
      <c r="F23" s="2" t="s">
        <v>191</v>
      </c>
      <c r="G23" s="2" t="s">
        <v>494</v>
      </c>
      <c r="H23" s="2" t="s">
        <v>498</v>
      </c>
      <c r="I23" s="2" t="s">
        <v>548</v>
      </c>
      <c r="J23" s="2" t="s">
        <v>502</v>
      </c>
      <c r="K23" s="2" t="s">
        <v>506</v>
      </c>
      <c r="L23" s="2" t="s">
        <v>511</v>
      </c>
      <c r="M23" s="2" t="s">
        <v>514</v>
      </c>
      <c r="N23" s="2" t="s">
        <v>517</v>
      </c>
      <c r="O23" s="2" t="s">
        <v>520</v>
      </c>
      <c r="P23" s="2" t="s">
        <v>527</v>
      </c>
      <c r="Q23" s="2"/>
      <c r="R23" s="2"/>
    </row>
    <row r="24" spans="1:24" x14ac:dyDescent="0.25">
      <c r="A24" t="s">
        <v>457</v>
      </c>
      <c r="D24" s="2" t="s">
        <v>178</v>
      </c>
      <c r="E24" s="5" t="s">
        <v>185</v>
      </c>
      <c r="F24" s="2" t="s">
        <v>192</v>
      </c>
      <c r="G24" s="2" t="s">
        <v>495</v>
      </c>
      <c r="H24" s="2" t="s">
        <v>499</v>
      </c>
      <c r="I24" s="5" t="s">
        <v>549</v>
      </c>
      <c r="J24" s="2" t="s">
        <v>503</v>
      </c>
      <c r="K24" s="2" t="s">
        <v>507</v>
      </c>
      <c r="L24" s="2" t="s">
        <v>512</v>
      </c>
      <c r="M24" s="2" t="s">
        <v>515</v>
      </c>
      <c r="N24" s="2" t="s">
        <v>518</v>
      </c>
      <c r="O24" s="2" t="s">
        <v>521</v>
      </c>
      <c r="P24" s="2" t="s">
        <v>528</v>
      </c>
      <c r="Q24" s="2"/>
      <c r="R24" s="2"/>
    </row>
    <row r="25" spans="1:24" x14ac:dyDescent="0.25">
      <c r="A25" t="s">
        <v>51</v>
      </c>
      <c r="D25" s="2" t="s">
        <v>531</v>
      </c>
      <c r="E25" s="2" t="s">
        <v>463</v>
      </c>
      <c r="F25" s="2" t="s">
        <v>492</v>
      </c>
      <c r="G25" s="2" t="s">
        <v>496</v>
      </c>
      <c r="H25" s="2" t="s">
        <v>500</v>
      </c>
      <c r="I25" s="2" t="s">
        <v>550</v>
      </c>
      <c r="J25" s="2" t="s">
        <v>504</v>
      </c>
      <c r="K25" s="2" t="s">
        <v>508</v>
      </c>
      <c r="L25" s="2" t="s">
        <v>513</v>
      </c>
      <c r="M25" s="2" t="s">
        <v>516</v>
      </c>
      <c r="N25" s="2" t="s">
        <v>519</v>
      </c>
      <c r="O25" s="2" t="s">
        <v>522</v>
      </c>
      <c r="P25" s="2" t="s">
        <v>529</v>
      </c>
      <c r="Q25" s="2"/>
      <c r="R25" s="2"/>
    </row>
    <row r="26" spans="1:24" x14ac:dyDescent="0.25">
      <c r="A26" t="s">
        <v>3</v>
      </c>
      <c r="D26" s="2" t="s">
        <v>273</v>
      </c>
      <c r="E26" s="2" t="s">
        <v>280</v>
      </c>
      <c r="F26" s="2" t="s">
        <v>287</v>
      </c>
      <c r="G26" s="2" t="s">
        <v>295</v>
      </c>
      <c r="H26" s="2" t="s">
        <v>303</v>
      </c>
      <c r="I26" s="2" t="s">
        <v>311</v>
      </c>
      <c r="J26" s="2" t="s">
        <v>319</v>
      </c>
      <c r="K26" s="2" t="s">
        <v>509</v>
      </c>
      <c r="L26" s="2" t="s">
        <v>327</v>
      </c>
      <c r="M26" s="2" t="s">
        <v>335</v>
      </c>
      <c r="N26" s="2" t="s">
        <v>339</v>
      </c>
      <c r="O26" s="2" t="s">
        <v>343</v>
      </c>
      <c r="P26" s="2" t="s">
        <v>530</v>
      </c>
      <c r="Q26" s="2"/>
      <c r="R26" s="2"/>
    </row>
    <row r="27" spans="1:24" x14ac:dyDescent="0.25">
      <c r="D27" s="38"/>
      <c r="E27" s="39"/>
      <c r="F27" s="26" t="s">
        <v>259</v>
      </c>
      <c r="G27" s="26" t="s">
        <v>259</v>
      </c>
      <c r="H27" s="26" t="s">
        <v>259</v>
      </c>
      <c r="I27" s="26" t="s">
        <v>259</v>
      </c>
      <c r="J27" s="26" t="s">
        <v>259</v>
      </c>
      <c r="K27" s="26" t="s">
        <v>259</v>
      </c>
      <c r="L27" s="26" t="s">
        <v>366</v>
      </c>
      <c r="M27" s="26" t="s">
        <v>366</v>
      </c>
      <c r="N27" s="26" t="s">
        <v>366</v>
      </c>
      <c r="O27" s="26"/>
      <c r="P27" s="26"/>
      <c r="Q27" s="9"/>
      <c r="R27" s="2"/>
      <c r="U27" s="6"/>
    </row>
    <row r="28" spans="1:24" x14ac:dyDescent="0.25">
      <c r="A28" t="s">
        <v>491</v>
      </c>
    </row>
    <row r="29" spans="1:24" x14ac:dyDescent="0.25">
      <c r="A29" t="s">
        <v>367</v>
      </c>
    </row>
    <row r="30" spans="1:24" x14ac:dyDescent="0.25">
      <c r="A30" t="s">
        <v>248</v>
      </c>
      <c r="D30" s="2">
        <v>0.55000000000000004</v>
      </c>
      <c r="E30" s="2">
        <v>0.55000000000000004</v>
      </c>
      <c r="F30" s="2">
        <v>0.55000000000000004</v>
      </c>
      <c r="G30" s="2">
        <v>0.55000000000000004</v>
      </c>
      <c r="H30" s="2">
        <v>0.55000000000000004</v>
      </c>
      <c r="I30" s="2">
        <v>0.55000000000000004</v>
      </c>
      <c r="J30" s="2">
        <v>0.55000000000000004</v>
      </c>
      <c r="K30" s="2">
        <v>0.55000000000000004</v>
      </c>
      <c r="L30" s="2">
        <v>0.55000000000000004</v>
      </c>
      <c r="M30" s="2">
        <v>0.55000000000000004</v>
      </c>
      <c r="N30" s="2">
        <v>0.55000000000000004</v>
      </c>
      <c r="O30" s="2">
        <v>0.55000000000000004</v>
      </c>
      <c r="P30" s="2">
        <v>0.25</v>
      </c>
    </row>
    <row r="32" spans="1:24" x14ac:dyDescent="0.25">
      <c r="A32" s="1" t="s">
        <v>453</v>
      </c>
      <c r="B32" t="s">
        <v>455</v>
      </c>
    </row>
    <row r="33" spans="1:14" x14ac:dyDescent="0.25">
      <c r="A33" s="1" t="s">
        <v>221</v>
      </c>
      <c r="D33" s="44" t="s">
        <v>247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25">
      <c r="A34" s="20" t="s">
        <v>713</v>
      </c>
      <c r="D34" s="21">
        <v>450</v>
      </c>
      <c r="E34" s="21">
        <v>452</v>
      </c>
      <c r="F34" s="21">
        <v>454</v>
      </c>
      <c r="G34" s="21">
        <v>456</v>
      </c>
      <c r="H34" s="21">
        <v>458</v>
      </c>
      <c r="I34" s="21">
        <v>460</v>
      </c>
      <c r="J34" s="21">
        <v>462</v>
      </c>
      <c r="K34" s="21">
        <v>464</v>
      </c>
      <c r="L34" s="21">
        <v>466</v>
      </c>
      <c r="M34" s="21">
        <v>468</v>
      </c>
      <c r="N34" s="21">
        <v>470</v>
      </c>
    </row>
    <row r="35" spans="1:14" x14ac:dyDescent="0.25">
      <c r="A35" s="1"/>
      <c r="C35" s="9"/>
      <c r="D35" s="9" t="s">
        <v>205</v>
      </c>
      <c r="E35" s="9" t="s">
        <v>205</v>
      </c>
      <c r="F35" s="9" t="s">
        <v>205</v>
      </c>
      <c r="G35" s="9" t="s">
        <v>205</v>
      </c>
      <c r="H35" s="9" t="s">
        <v>205</v>
      </c>
      <c r="I35" s="9" t="s">
        <v>205</v>
      </c>
      <c r="J35" s="9" t="s">
        <v>205</v>
      </c>
      <c r="K35" s="9" t="s">
        <v>205</v>
      </c>
      <c r="L35" s="9" t="s">
        <v>205</v>
      </c>
      <c r="M35" s="9" t="s">
        <v>205</v>
      </c>
      <c r="N35" s="9" t="s">
        <v>205</v>
      </c>
    </row>
    <row r="36" spans="1:14" x14ac:dyDescent="0.25">
      <c r="A36" t="s">
        <v>3</v>
      </c>
      <c r="D36" s="2" t="s">
        <v>282</v>
      </c>
      <c r="E36" s="2" t="s">
        <v>289</v>
      </c>
      <c r="F36" s="2" t="s">
        <v>297</v>
      </c>
      <c r="G36" s="2" t="s">
        <v>305</v>
      </c>
      <c r="H36" s="2" t="s">
        <v>313</v>
      </c>
      <c r="I36" s="2" t="s">
        <v>321</v>
      </c>
      <c r="J36" s="2" t="s">
        <v>328</v>
      </c>
      <c r="K36" s="2" t="s">
        <v>25</v>
      </c>
      <c r="L36" s="2" t="s">
        <v>33</v>
      </c>
      <c r="M36" s="2" t="s">
        <v>41</v>
      </c>
      <c r="N36" s="2" t="s">
        <v>206</v>
      </c>
    </row>
    <row r="37" spans="1:14" x14ac:dyDescent="0.25">
      <c r="A37" s="12" t="s">
        <v>51</v>
      </c>
      <c r="D37" s="2" t="s">
        <v>78</v>
      </c>
      <c r="E37" s="2" t="s">
        <v>468</v>
      </c>
      <c r="F37" s="2" t="s">
        <v>471</v>
      </c>
      <c r="G37" s="2" t="s">
        <v>475</v>
      </c>
      <c r="H37" s="2" t="s">
        <v>478</v>
      </c>
      <c r="I37" s="2" t="s">
        <v>480</v>
      </c>
      <c r="J37" s="2" t="s">
        <v>481</v>
      </c>
      <c r="K37" s="2" t="s">
        <v>148</v>
      </c>
      <c r="L37" s="2" t="s">
        <v>156</v>
      </c>
      <c r="M37" s="2" t="s">
        <v>166</v>
      </c>
      <c r="N37" s="2" t="s">
        <v>207</v>
      </c>
    </row>
    <row r="38" spans="1:14" x14ac:dyDescent="0.25">
      <c r="A38" s="12" t="s">
        <v>457</v>
      </c>
      <c r="D38" s="2" t="s">
        <v>79</v>
      </c>
      <c r="E38" s="2" t="s">
        <v>291</v>
      </c>
      <c r="F38" s="2" t="s">
        <v>299</v>
      </c>
      <c r="G38" s="2" t="s">
        <v>307</v>
      </c>
      <c r="H38" s="2" t="s">
        <v>315</v>
      </c>
      <c r="I38" s="2" t="s">
        <v>323</v>
      </c>
      <c r="J38" s="2" t="s">
        <v>330</v>
      </c>
      <c r="K38" s="2" t="s">
        <v>149</v>
      </c>
      <c r="L38" s="2" t="s">
        <v>157</v>
      </c>
      <c r="M38" s="2" t="s">
        <v>167</v>
      </c>
      <c r="N38" s="2" t="s">
        <v>208</v>
      </c>
    </row>
    <row r="39" spans="1:14" x14ac:dyDescent="0.25">
      <c r="A39" s="12" t="s">
        <v>458</v>
      </c>
      <c r="D39" s="2" t="s">
        <v>284</v>
      </c>
      <c r="E39" s="2" t="s">
        <v>292</v>
      </c>
      <c r="F39" s="2" t="s">
        <v>300</v>
      </c>
      <c r="G39" s="2" t="s">
        <v>308</v>
      </c>
      <c r="H39" s="2" t="s">
        <v>316</v>
      </c>
      <c r="I39" s="2" t="s">
        <v>324</v>
      </c>
      <c r="J39" s="2" t="s">
        <v>331</v>
      </c>
      <c r="K39" s="2" t="s">
        <v>28</v>
      </c>
      <c r="L39" s="2" t="s">
        <v>36</v>
      </c>
      <c r="M39" s="2" t="s">
        <v>44</v>
      </c>
      <c r="N39" s="2" t="s">
        <v>353</v>
      </c>
    </row>
    <row r="40" spans="1:14" x14ac:dyDescent="0.25">
      <c r="A40" s="12" t="s">
        <v>267</v>
      </c>
      <c r="D40" s="2" t="s">
        <v>466</v>
      </c>
      <c r="E40" s="2" t="s">
        <v>469</v>
      </c>
      <c r="F40" s="2" t="s">
        <v>472</v>
      </c>
      <c r="G40" s="2" t="s">
        <v>476</v>
      </c>
      <c r="H40" s="2" t="s">
        <v>479</v>
      </c>
      <c r="I40" s="2" t="s">
        <v>488</v>
      </c>
      <c r="J40" s="2" t="s">
        <v>21</v>
      </c>
      <c r="K40" s="2" t="s">
        <v>29</v>
      </c>
      <c r="L40" s="2" t="s">
        <v>37</v>
      </c>
      <c r="M40" s="2" t="s">
        <v>45</v>
      </c>
      <c r="N40" s="2"/>
    </row>
    <row r="41" spans="1:14" x14ac:dyDescent="0.25">
      <c r="A41" s="12" t="s">
        <v>461</v>
      </c>
      <c r="D41" s="2" t="s">
        <v>16</v>
      </c>
      <c r="E41" s="2" t="s">
        <v>90</v>
      </c>
      <c r="F41" s="2" t="s">
        <v>100</v>
      </c>
      <c r="G41" s="2" t="s">
        <v>110</v>
      </c>
      <c r="H41" s="2" t="s">
        <v>120</v>
      </c>
      <c r="I41" s="2" t="s">
        <v>132</v>
      </c>
      <c r="J41" s="2" t="s">
        <v>17</v>
      </c>
      <c r="K41" s="2" t="s">
        <v>150</v>
      </c>
      <c r="L41" s="2" t="s">
        <v>160</v>
      </c>
      <c r="M41" s="2" t="s">
        <v>195</v>
      </c>
      <c r="N41" s="2"/>
    </row>
    <row r="42" spans="1:14" x14ac:dyDescent="0.25">
      <c r="A42" s="12" t="s">
        <v>459</v>
      </c>
      <c r="D42" s="2" t="s">
        <v>470</v>
      </c>
      <c r="E42" s="2" t="s">
        <v>473</v>
      </c>
      <c r="F42" s="2" t="s">
        <v>474</v>
      </c>
      <c r="G42" s="2" t="s">
        <v>477</v>
      </c>
      <c r="H42" s="2" t="s">
        <v>487</v>
      </c>
      <c r="I42" s="5" t="s">
        <v>482</v>
      </c>
      <c r="J42" s="2" t="s">
        <v>483</v>
      </c>
      <c r="K42" s="2" t="s">
        <v>489</v>
      </c>
      <c r="L42" s="2" t="s">
        <v>484</v>
      </c>
      <c r="M42" s="2" t="s">
        <v>485</v>
      </c>
      <c r="N42" s="2"/>
    </row>
    <row r="43" spans="1:14" x14ac:dyDescent="0.2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x14ac:dyDescent="0.25">
      <c r="A44" t="s">
        <v>464</v>
      </c>
    </row>
    <row r="45" spans="1:14" x14ac:dyDescent="0.25">
      <c r="A45" t="s">
        <v>248</v>
      </c>
      <c r="D45" s="2">
        <v>0.55000000000000004</v>
      </c>
      <c r="E45" s="2">
        <v>0.55000000000000004</v>
      </c>
      <c r="F45" s="2">
        <v>0.55000000000000004</v>
      </c>
      <c r="G45" s="2">
        <v>0.55000000000000004</v>
      </c>
      <c r="H45" s="2">
        <v>0.55000000000000004</v>
      </c>
      <c r="I45" s="2">
        <v>0.55000000000000004</v>
      </c>
      <c r="J45" s="2">
        <v>0.55000000000000004</v>
      </c>
      <c r="K45" s="2">
        <v>0.55000000000000004</v>
      </c>
      <c r="L45" s="2">
        <v>0.55000000000000004</v>
      </c>
      <c r="M45" s="2">
        <v>0.55000000000000004</v>
      </c>
      <c r="N45" s="2">
        <v>0.13</v>
      </c>
    </row>
    <row r="47" spans="1:14" x14ac:dyDescent="0.25">
      <c r="A47" s="1" t="s">
        <v>454</v>
      </c>
      <c r="B47" t="s">
        <v>456</v>
      </c>
    </row>
    <row r="48" spans="1:14" x14ac:dyDescent="0.25">
      <c r="A48" s="1" t="s">
        <v>221</v>
      </c>
      <c r="D48" s="44" t="s">
        <v>247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x14ac:dyDescent="0.25">
      <c r="A49" s="20" t="s">
        <v>713</v>
      </c>
      <c r="D49" s="21">
        <v>451</v>
      </c>
      <c r="E49" s="21">
        <v>453</v>
      </c>
      <c r="F49" s="21">
        <v>455</v>
      </c>
      <c r="G49" s="21">
        <v>457</v>
      </c>
      <c r="H49" s="21">
        <v>459</v>
      </c>
      <c r="I49" s="21">
        <v>461</v>
      </c>
      <c r="J49" s="21">
        <v>463</v>
      </c>
      <c r="K49" s="21">
        <v>465</v>
      </c>
      <c r="L49" s="21">
        <v>467</v>
      </c>
      <c r="M49" s="21">
        <v>469</v>
      </c>
      <c r="N49" s="21">
        <v>471</v>
      </c>
    </row>
    <row r="50" spans="1:14" x14ac:dyDescent="0.25">
      <c r="A50" t="s">
        <v>459</v>
      </c>
      <c r="D50" s="2" t="s">
        <v>222</v>
      </c>
      <c r="E50" s="2" t="s">
        <v>87</v>
      </c>
      <c r="F50" s="2" t="s">
        <v>97</v>
      </c>
      <c r="G50" s="2" t="s">
        <v>106</v>
      </c>
      <c r="H50" s="2" t="s">
        <v>117</v>
      </c>
      <c r="I50" s="2" t="s">
        <v>129</v>
      </c>
      <c r="J50" s="2" t="s">
        <v>139</v>
      </c>
      <c r="K50" s="2" t="s">
        <v>225</v>
      </c>
      <c r="L50" s="2" t="s">
        <v>231</v>
      </c>
      <c r="M50" s="2" t="s">
        <v>233</v>
      </c>
      <c r="N50" s="2"/>
    </row>
    <row r="51" spans="1:14" x14ac:dyDescent="0.25">
      <c r="A51" t="s">
        <v>461</v>
      </c>
      <c r="D51" s="2" t="s">
        <v>387</v>
      </c>
      <c r="E51" s="2" t="s">
        <v>392</v>
      </c>
      <c r="F51" s="2" t="s">
        <v>397</v>
      </c>
      <c r="G51" s="2" t="s">
        <v>402</v>
      </c>
      <c r="H51" s="2" t="s">
        <v>407</v>
      </c>
      <c r="I51" s="2" t="s">
        <v>412</v>
      </c>
      <c r="J51" s="2" t="s">
        <v>417</v>
      </c>
      <c r="K51" s="2" t="s">
        <v>422</v>
      </c>
      <c r="L51" s="2" t="s">
        <v>427</v>
      </c>
      <c r="M51" s="2" t="s">
        <v>432</v>
      </c>
      <c r="N51" s="2"/>
    </row>
    <row r="52" spans="1:14" x14ac:dyDescent="0.25">
      <c r="A52" t="s">
        <v>267</v>
      </c>
      <c r="D52" s="2" t="s">
        <v>80</v>
      </c>
      <c r="E52" s="2" t="s">
        <v>493</v>
      </c>
      <c r="F52" s="2" t="s">
        <v>497</v>
      </c>
      <c r="G52" s="2" t="s">
        <v>547</v>
      </c>
      <c r="H52" s="2" t="s">
        <v>501</v>
      </c>
      <c r="I52" s="2" t="s">
        <v>505</v>
      </c>
      <c r="J52" s="2" t="s">
        <v>510</v>
      </c>
      <c r="K52" s="2" t="s">
        <v>27</v>
      </c>
      <c r="L52" s="2" t="s">
        <v>35</v>
      </c>
      <c r="M52" s="2" t="s">
        <v>43</v>
      </c>
      <c r="N52" s="2"/>
    </row>
    <row r="53" spans="1:14" x14ac:dyDescent="0.25">
      <c r="A53" t="s">
        <v>458</v>
      </c>
      <c r="D53" s="2" t="s">
        <v>191</v>
      </c>
      <c r="E53" s="2" t="s">
        <v>494</v>
      </c>
      <c r="F53" s="2" t="s">
        <v>498</v>
      </c>
      <c r="G53" s="2" t="s">
        <v>548</v>
      </c>
      <c r="H53" s="2" t="s">
        <v>502</v>
      </c>
      <c r="I53" s="2" t="s">
        <v>506</v>
      </c>
      <c r="J53" s="2" t="s">
        <v>511</v>
      </c>
      <c r="K53" s="2" t="s">
        <v>514</v>
      </c>
      <c r="L53" s="2" t="s">
        <v>517</v>
      </c>
      <c r="M53" s="2" t="s">
        <v>520</v>
      </c>
      <c r="N53" s="2" t="s">
        <v>527</v>
      </c>
    </row>
    <row r="54" spans="1:14" x14ac:dyDescent="0.25">
      <c r="A54" t="s">
        <v>457</v>
      </c>
      <c r="D54" s="2" t="s">
        <v>192</v>
      </c>
      <c r="E54" s="2" t="s">
        <v>495</v>
      </c>
      <c r="F54" s="2" t="s">
        <v>499</v>
      </c>
      <c r="G54" s="2" t="s">
        <v>549</v>
      </c>
      <c r="H54" s="2" t="s">
        <v>503</v>
      </c>
      <c r="I54" s="2" t="s">
        <v>507</v>
      </c>
      <c r="J54" s="2" t="s">
        <v>512</v>
      </c>
      <c r="K54" s="2" t="s">
        <v>515</v>
      </c>
      <c r="L54" s="2" t="s">
        <v>518</v>
      </c>
      <c r="M54" s="2" t="s">
        <v>521</v>
      </c>
      <c r="N54" s="2" t="s">
        <v>528</v>
      </c>
    </row>
    <row r="55" spans="1:14" x14ac:dyDescent="0.25">
      <c r="A55" t="s">
        <v>51</v>
      </c>
      <c r="D55" s="2" t="s">
        <v>492</v>
      </c>
      <c r="E55" s="2" t="s">
        <v>496</v>
      </c>
      <c r="F55" s="2" t="s">
        <v>500</v>
      </c>
      <c r="G55" s="2" t="s">
        <v>550</v>
      </c>
      <c r="H55" s="2" t="s">
        <v>504</v>
      </c>
      <c r="I55" s="2" t="s">
        <v>508</v>
      </c>
      <c r="J55" s="2" t="s">
        <v>513</v>
      </c>
      <c r="K55" s="2" t="s">
        <v>516</v>
      </c>
      <c r="L55" s="2" t="s">
        <v>519</v>
      </c>
      <c r="M55" s="2" t="s">
        <v>522</v>
      </c>
      <c r="N55" s="2" t="s">
        <v>529</v>
      </c>
    </row>
    <row r="56" spans="1:14" x14ac:dyDescent="0.25">
      <c r="A56" t="s">
        <v>3</v>
      </c>
      <c r="D56" s="2" t="s">
        <v>287</v>
      </c>
      <c r="E56" s="2" t="s">
        <v>295</v>
      </c>
      <c r="F56" s="2" t="s">
        <v>303</v>
      </c>
      <c r="G56" s="2" t="s">
        <v>311</v>
      </c>
      <c r="H56" s="2" t="s">
        <v>319</v>
      </c>
      <c r="I56" s="2" t="s">
        <v>509</v>
      </c>
      <c r="J56" s="2" t="s">
        <v>327</v>
      </c>
      <c r="K56" s="2" t="s">
        <v>335</v>
      </c>
      <c r="L56" s="2" t="s">
        <v>339</v>
      </c>
      <c r="M56" s="2" t="s">
        <v>343</v>
      </c>
      <c r="N56" s="2" t="s">
        <v>530</v>
      </c>
    </row>
    <row r="57" spans="1:14" x14ac:dyDescent="0.25">
      <c r="D57" s="26" t="s">
        <v>259</v>
      </c>
      <c r="E57" s="26" t="s">
        <v>259</v>
      </c>
      <c r="F57" s="26" t="s">
        <v>259</v>
      </c>
      <c r="G57" s="26" t="s">
        <v>259</v>
      </c>
      <c r="H57" s="26" t="s">
        <v>259</v>
      </c>
      <c r="I57" s="26" t="s">
        <v>259</v>
      </c>
      <c r="J57" s="26" t="s">
        <v>259</v>
      </c>
      <c r="K57" s="26" t="s">
        <v>259</v>
      </c>
      <c r="L57" s="26" t="s">
        <v>259</v>
      </c>
      <c r="M57" s="26" t="s">
        <v>259</v>
      </c>
      <c r="N57" s="39"/>
    </row>
    <row r="58" spans="1:14" x14ac:dyDescent="0.25">
      <c r="A58" t="s">
        <v>491</v>
      </c>
    </row>
    <row r="59" spans="1:14" x14ac:dyDescent="0.25">
      <c r="A59" t="s">
        <v>248</v>
      </c>
      <c r="D59" s="2">
        <v>0.55000000000000004</v>
      </c>
      <c r="E59" s="2">
        <v>0.55000000000000004</v>
      </c>
      <c r="F59" s="2">
        <v>0.55000000000000004</v>
      </c>
      <c r="G59" s="2">
        <v>0.55000000000000004</v>
      </c>
      <c r="H59" s="2">
        <v>0.55000000000000004</v>
      </c>
      <c r="I59" s="2">
        <v>0.55000000000000004</v>
      </c>
      <c r="J59" s="2">
        <v>0.55000000000000004</v>
      </c>
      <c r="K59" s="2">
        <v>0.55000000000000004</v>
      </c>
      <c r="L59" s="2">
        <v>0.55000000000000004</v>
      </c>
      <c r="M59" s="2">
        <v>0.55000000000000004</v>
      </c>
      <c r="N59" s="2">
        <v>0.25</v>
      </c>
    </row>
    <row r="61" spans="1:14" x14ac:dyDescent="0.25">
      <c r="A61" s="1" t="s">
        <v>453</v>
      </c>
      <c r="B61" t="s">
        <v>260</v>
      </c>
    </row>
    <row r="62" spans="1:14" x14ac:dyDescent="0.25">
      <c r="A62" s="1" t="s">
        <v>236</v>
      </c>
      <c r="D62" s="44" t="s">
        <v>247</v>
      </c>
      <c r="E62" s="44"/>
      <c r="F62" s="44"/>
      <c r="G62" s="44"/>
      <c r="H62" s="44"/>
      <c r="I62" s="9"/>
      <c r="L62" s="9"/>
    </row>
    <row r="63" spans="1:14" x14ac:dyDescent="0.25">
      <c r="A63" s="20" t="s">
        <v>713</v>
      </c>
      <c r="D63" s="21">
        <v>480</v>
      </c>
      <c r="E63" s="21">
        <v>482</v>
      </c>
      <c r="F63" s="21">
        <v>484</v>
      </c>
      <c r="G63" s="21">
        <v>486</v>
      </c>
      <c r="H63" s="21">
        <v>488</v>
      </c>
      <c r="I63" s="9"/>
      <c r="L63" s="9"/>
    </row>
    <row r="64" spans="1:14" x14ac:dyDescent="0.25">
      <c r="A64" s="1"/>
      <c r="C64" s="9"/>
      <c r="D64" s="9" t="s">
        <v>205</v>
      </c>
      <c r="E64" s="9" t="s">
        <v>205</v>
      </c>
      <c r="F64" s="9" t="s">
        <v>205</v>
      </c>
      <c r="G64" s="9" t="s">
        <v>205</v>
      </c>
      <c r="H64" s="9" t="s">
        <v>205</v>
      </c>
      <c r="I64" s="9"/>
      <c r="L64" s="9"/>
    </row>
    <row r="65" spans="1:14" x14ac:dyDescent="0.25">
      <c r="A65" t="s">
        <v>3</v>
      </c>
      <c r="D65" s="2" t="s">
        <v>297</v>
      </c>
      <c r="E65" s="2" t="s">
        <v>313</v>
      </c>
      <c r="F65" s="2" t="s">
        <v>328</v>
      </c>
      <c r="G65" s="2" t="s">
        <v>33</v>
      </c>
      <c r="H65" s="2" t="s">
        <v>344</v>
      </c>
      <c r="I65" s="2"/>
      <c r="L65" s="2"/>
    </row>
    <row r="66" spans="1:14" x14ac:dyDescent="0.25">
      <c r="A66" s="12" t="s">
        <v>51</v>
      </c>
      <c r="D66" s="2" t="s">
        <v>471</v>
      </c>
      <c r="E66" s="2" t="s">
        <v>478</v>
      </c>
      <c r="F66" s="2" t="s">
        <v>481</v>
      </c>
      <c r="G66" s="2" t="s">
        <v>156</v>
      </c>
      <c r="H66" s="2" t="s">
        <v>486</v>
      </c>
      <c r="I66" s="2"/>
      <c r="L66" s="2"/>
    </row>
    <row r="67" spans="1:14" x14ac:dyDescent="0.25">
      <c r="A67" s="12" t="s">
        <v>457</v>
      </c>
      <c r="D67" s="2" t="s">
        <v>299</v>
      </c>
      <c r="E67" s="2" t="s">
        <v>315</v>
      </c>
      <c r="F67" s="2" t="s">
        <v>330</v>
      </c>
      <c r="G67" s="2" t="s">
        <v>157</v>
      </c>
      <c r="H67" s="2" t="s">
        <v>346</v>
      </c>
      <c r="I67" s="2"/>
      <c r="L67" s="2"/>
    </row>
    <row r="68" spans="1:14" x14ac:dyDescent="0.25">
      <c r="A68" s="12" t="s">
        <v>458</v>
      </c>
      <c r="D68" s="2" t="s">
        <v>300</v>
      </c>
      <c r="E68" s="2" t="s">
        <v>316</v>
      </c>
      <c r="F68" s="2" t="s">
        <v>331</v>
      </c>
      <c r="G68" s="2" t="s">
        <v>36</v>
      </c>
      <c r="H68" s="2" t="s">
        <v>347</v>
      </c>
      <c r="I68" s="2"/>
      <c r="L68" s="2"/>
    </row>
    <row r="69" spans="1:14" x14ac:dyDescent="0.25">
      <c r="A69" s="12" t="s">
        <v>267</v>
      </c>
      <c r="D69" s="2"/>
      <c r="E69" s="2"/>
      <c r="F69" s="2"/>
      <c r="G69" s="2"/>
      <c r="H69" s="2"/>
      <c r="I69" s="2"/>
      <c r="L69" s="2"/>
    </row>
    <row r="70" spans="1:14" x14ac:dyDescent="0.25">
      <c r="A70" s="12" t="s">
        <v>461</v>
      </c>
      <c r="D70" s="2"/>
      <c r="E70" s="2"/>
      <c r="F70" s="2"/>
      <c r="G70" s="2"/>
      <c r="H70" s="2"/>
      <c r="I70" s="2"/>
      <c r="L70" s="2"/>
    </row>
    <row r="71" spans="1:14" x14ac:dyDescent="0.25">
      <c r="A71" s="12" t="s">
        <v>459</v>
      </c>
      <c r="D71" s="2"/>
      <c r="E71" s="2"/>
      <c r="F71" s="2"/>
      <c r="G71" s="2"/>
      <c r="H71" s="2"/>
      <c r="I71" s="2"/>
      <c r="L71" s="2"/>
    </row>
    <row r="72" spans="1:14" x14ac:dyDescent="0.25">
      <c r="D72" s="38"/>
      <c r="E72" s="38"/>
      <c r="F72" s="38"/>
      <c r="G72" s="38"/>
      <c r="H72" s="38"/>
    </row>
    <row r="73" spans="1:14" x14ac:dyDescent="0.25">
      <c r="A73" t="s">
        <v>464</v>
      </c>
    </row>
    <row r="74" spans="1:14" x14ac:dyDescent="0.25">
      <c r="A74" t="s">
        <v>248</v>
      </c>
      <c r="D74" s="2">
        <v>0.13</v>
      </c>
      <c r="E74" s="2">
        <v>0.13</v>
      </c>
      <c r="F74" s="2">
        <v>0.13</v>
      </c>
      <c r="G74" s="2">
        <v>0.13</v>
      </c>
      <c r="H74" s="2">
        <v>0.13</v>
      </c>
    </row>
    <row r="76" spans="1:14" x14ac:dyDescent="0.25">
      <c r="A76" s="1" t="s">
        <v>454</v>
      </c>
      <c r="B76" t="s">
        <v>562</v>
      </c>
    </row>
    <row r="77" spans="1:14" x14ac:dyDescent="0.25">
      <c r="A77" s="1" t="s">
        <v>236</v>
      </c>
      <c r="D77" s="44" t="s">
        <v>247</v>
      </c>
      <c r="E77" s="44"/>
      <c r="F77" s="44"/>
      <c r="G77" s="44"/>
      <c r="H77" s="44"/>
    </row>
    <row r="78" spans="1:14" x14ac:dyDescent="0.25">
      <c r="A78" s="20" t="s">
        <v>713</v>
      </c>
      <c r="D78" s="21">
        <v>481</v>
      </c>
      <c r="E78" s="21">
        <v>483</v>
      </c>
      <c r="F78" s="21">
        <v>485</v>
      </c>
      <c r="G78" s="21">
        <v>487</v>
      </c>
      <c r="H78" s="21">
        <v>489</v>
      </c>
    </row>
    <row r="79" spans="1:14" x14ac:dyDescent="0.25">
      <c r="A79" t="s">
        <v>459</v>
      </c>
      <c r="D79" s="2"/>
      <c r="E79" s="2"/>
      <c r="F79" s="2"/>
      <c r="G79" s="2"/>
      <c r="H79" s="2"/>
      <c r="J79" s="2"/>
      <c r="L79" s="2"/>
      <c r="N79" s="2"/>
    </row>
    <row r="80" spans="1:14" x14ac:dyDescent="0.25">
      <c r="A80" t="s">
        <v>461</v>
      </c>
      <c r="D80" s="2"/>
      <c r="E80" s="2"/>
      <c r="F80" s="2"/>
      <c r="G80" s="2"/>
      <c r="H80" s="2"/>
      <c r="J80" s="2"/>
      <c r="L80" s="2"/>
      <c r="N80" s="2"/>
    </row>
    <row r="81" spans="1:14" x14ac:dyDescent="0.25">
      <c r="A81" t="s">
        <v>267</v>
      </c>
      <c r="D81" s="2"/>
      <c r="E81" s="2"/>
      <c r="F81" s="2"/>
      <c r="G81" s="2"/>
      <c r="H81" s="2"/>
      <c r="J81" s="2"/>
      <c r="L81" s="2"/>
      <c r="N81" s="2"/>
    </row>
    <row r="82" spans="1:14" x14ac:dyDescent="0.25">
      <c r="A82" t="s">
        <v>458</v>
      </c>
      <c r="D82" s="2" t="s">
        <v>498</v>
      </c>
      <c r="E82" s="2" t="s">
        <v>502</v>
      </c>
      <c r="F82" s="2" t="s">
        <v>511</v>
      </c>
      <c r="G82" s="2" t="s">
        <v>517</v>
      </c>
      <c r="H82" s="2" t="s">
        <v>523</v>
      </c>
      <c r="J82" s="2"/>
      <c r="L82" s="2"/>
      <c r="N82" s="2"/>
    </row>
    <row r="83" spans="1:14" x14ac:dyDescent="0.25">
      <c r="A83" t="s">
        <v>457</v>
      </c>
      <c r="D83" s="2" t="s">
        <v>551</v>
      </c>
      <c r="E83" s="2" t="s">
        <v>554</v>
      </c>
      <c r="F83" s="2" t="s">
        <v>557</v>
      </c>
      <c r="G83" s="2" t="s">
        <v>559</v>
      </c>
      <c r="H83" s="2" t="s">
        <v>524</v>
      </c>
      <c r="J83" s="2"/>
      <c r="L83" s="2"/>
      <c r="N83" s="2"/>
    </row>
    <row r="84" spans="1:14" x14ac:dyDescent="0.25">
      <c r="A84" t="s">
        <v>51</v>
      </c>
      <c r="D84" s="2" t="s">
        <v>552</v>
      </c>
      <c r="E84" s="2" t="s">
        <v>555</v>
      </c>
      <c r="F84" s="2" t="s">
        <v>24</v>
      </c>
      <c r="G84" s="2" t="s">
        <v>40</v>
      </c>
      <c r="H84" s="2" t="s">
        <v>525</v>
      </c>
      <c r="J84" s="2"/>
      <c r="L84" s="2"/>
      <c r="N84" s="2"/>
    </row>
    <row r="85" spans="1:14" x14ac:dyDescent="0.25">
      <c r="A85" t="s">
        <v>3</v>
      </c>
      <c r="D85" s="2" t="s">
        <v>553</v>
      </c>
      <c r="E85" s="2" t="s">
        <v>556</v>
      </c>
      <c r="F85" s="2" t="s">
        <v>558</v>
      </c>
      <c r="G85" s="2" t="s">
        <v>560</v>
      </c>
      <c r="H85" s="2" t="s">
        <v>526</v>
      </c>
      <c r="J85" s="2"/>
      <c r="L85" s="2"/>
      <c r="N85" s="2"/>
    </row>
    <row r="86" spans="1:14" x14ac:dyDescent="0.25">
      <c r="D86" s="26" t="s">
        <v>259</v>
      </c>
      <c r="E86" s="26" t="s">
        <v>259</v>
      </c>
      <c r="F86" s="26" t="s">
        <v>259</v>
      </c>
      <c r="G86" s="26" t="s">
        <v>259</v>
      </c>
      <c r="H86" s="26" t="s">
        <v>259</v>
      </c>
      <c r="J86" s="2"/>
      <c r="L86" s="2"/>
      <c r="N86" s="2"/>
    </row>
    <row r="87" spans="1:14" x14ac:dyDescent="0.25">
      <c r="A87" t="s">
        <v>491</v>
      </c>
    </row>
    <row r="88" spans="1:14" x14ac:dyDescent="0.25">
      <c r="A88" t="s">
        <v>248</v>
      </c>
      <c r="D88" s="2">
        <v>0.25</v>
      </c>
      <c r="E88" s="2">
        <v>0.25</v>
      </c>
      <c r="F88" s="2">
        <v>0.25</v>
      </c>
      <c r="G88" s="2">
        <v>0.25</v>
      </c>
      <c r="H88" s="2">
        <v>0.25</v>
      </c>
    </row>
  </sheetData>
  <mergeCells count="6">
    <mergeCell ref="D33:N33"/>
    <mergeCell ref="D48:N48"/>
    <mergeCell ref="D62:H62"/>
    <mergeCell ref="D77:H77"/>
    <mergeCell ref="D2:P2"/>
    <mergeCell ref="D18:P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0F40-86D4-4997-BBE1-1062F6B3A0AA}">
  <dimension ref="A1:X100"/>
  <sheetViews>
    <sheetView workbookViewId="0">
      <selection activeCell="P20" sqref="P20:Q20"/>
    </sheetView>
  </sheetViews>
  <sheetFormatPr defaultRowHeight="15" x14ac:dyDescent="0.25"/>
  <sheetData>
    <row r="1" spans="1:17" x14ac:dyDescent="0.25">
      <c r="A1" s="1" t="s">
        <v>563</v>
      </c>
      <c r="B1" t="s">
        <v>564</v>
      </c>
    </row>
    <row r="2" spans="1:17" x14ac:dyDescent="0.25">
      <c r="A2" s="1" t="s">
        <v>2</v>
      </c>
      <c r="D2" s="45" t="s">
        <v>255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4"/>
    </row>
    <row r="3" spans="1:17" x14ac:dyDescent="0.25">
      <c r="A3" s="20" t="s">
        <v>713</v>
      </c>
      <c r="D3" s="22">
        <v>500</v>
      </c>
      <c r="E3" s="22">
        <v>502</v>
      </c>
      <c r="F3" s="22">
        <v>504</v>
      </c>
      <c r="G3" s="22">
        <v>506</v>
      </c>
      <c r="H3" s="22">
        <v>508</v>
      </c>
      <c r="I3" s="22">
        <v>510</v>
      </c>
      <c r="J3" s="22">
        <v>512</v>
      </c>
      <c r="K3" s="22">
        <v>514</v>
      </c>
      <c r="L3" s="22">
        <v>516</v>
      </c>
      <c r="M3" s="22">
        <v>518</v>
      </c>
      <c r="N3" s="22">
        <v>520</v>
      </c>
      <c r="O3" s="22">
        <v>522</v>
      </c>
      <c r="P3" s="23">
        <v>524</v>
      </c>
    </row>
    <row r="4" spans="1:17" x14ac:dyDescent="0.25">
      <c r="A4" s="1"/>
      <c r="C4" s="9"/>
      <c r="D4" s="9" t="s">
        <v>205</v>
      </c>
      <c r="E4" s="9" t="s">
        <v>205</v>
      </c>
      <c r="F4" s="9" t="s">
        <v>205</v>
      </c>
      <c r="G4" s="9"/>
      <c r="H4" s="9"/>
      <c r="I4" s="9"/>
      <c r="J4" s="9"/>
      <c r="K4" s="9"/>
      <c r="L4" s="9"/>
      <c r="M4" s="9" t="s">
        <v>205</v>
      </c>
      <c r="N4" s="9" t="s">
        <v>205</v>
      </c>
      <c r="O4" s="9" t="s">
        <v>205</v>
      </c>
      <c r="P4" s="9"/>
      <c r="Q4" s="9"/>
    </row>
    <row r="5" spans="1:17" x14ac:dyDescent="0.25">
      <c r="A5" t="s">
        <v>3</v>
      </c>
      <c r="D5" s="2" t="s">
        <v>177</v>
      </c>
      <c r="E5" s="2" t="s">
        <v>184</v>
      </c>
      <c r="F5" s="2" t="s">
        <v>191</v>
      </c>
      <c r="G5" s="2" t="s">
        <v>494</v>
      </c>
      <c r="H5" s="2" t="s">
        <v>498</v>
      </c>
      <c r="I5" s="2" t="s">
        <v>548</v>
      </c>
      <c r="J5" s="2" t="s">
        <v>502</v>
      </c>
      <c r="K5" s="2" t="s">
        <v>506</v>
      </c>
      <c r="L5" s="2" t="s">
        <v>511</v>
      </c>
      <c r="M5" s="2" t="s">
        <v>514</v>
      </c>
      <c r="N5" s="2" t="s">
        <v>517</v>
      </c>
      <c r="O5" s="2" t="s">
        <v>520</v>
      </c>
      <c r="P5" s="2" t="s">
        <v>527</v>
      </c>
      <c r="Q5" s="2"/>
    </row>
    <row r="6" spans="1:17" x14ac:dyDescent="0.25">
      <c r="A6" s="12" t="s">
        <v>51</v>
      </c>
      <c r="D6" s="2" t="s">
        <v>271</v>
      </c>
      <c r="E6" s="2" t="s">
        <v>278</v>
      </c>
      <c r="F6" s="2" t="s">
        <v>285</v>
      </c>
      <c r="G6" s="2" t="s">
        <v>293</v>
      </c>
      <c r="H6" s="2" t="s">
        <v>301</v>
      </c>
      <c r="I6" s="2" t="s">
        <v>309</v>
      </c>
      <c r="J6" s="2" t="s">
        <v>317</v>
      </c>
      <c r="K6" s="2" t="s">
        <v>538</v>
      </c>
      <c r="L6" s="2" t="s">
        <v>325</v>
      </c>
      <c r="M6" s="2" t="s">
        <v>333</v>
      </c>
      <c r="N6" s="2" t="s">
        <v>337</v>
      </c>
      <c r="O6" s="2" t="s">
        <v>341</v>
      </c>
      <c r="P6" s="2" t="s">
        <v>354</v>
      </c>
      <c r="Q6" s="2"/>
    </row>
    <row r="7" spans="1:17" x14ac:dyDescent="0.25">
      <c r="A7" s="12" t="s">
        <v>565</v>
      </c>
      <c r="D7" s="2" t="s">
        <v>178</v>
      </c>
      <c r="E7" s="2" t="s">
        <v>185</v>
      </c>
      <c r="F7" s="2" t="s">
        <v>192</v>
      </c>
      <c r="G7" s="2" t="s">
        <v>495</v>
      </c>
      <c r="H7" s="2" t="s">
        <v>499</v>
      </c>
      <c r="I7" s="2" t="s">
        <v>549</v>
      </c>
      <c r="J7" s="2" t="s">
        <v>503</v>
      </c>
      <c r="K7" s="2" t="s">
        <v>507</v>
      </c>
      <c r="L7" s="2" t="s">
        <v>512</v>
      </c>
      <c r="M7" s="2" t="s">
        <v>515</v>
      </c>
      <c r="N7" s="2" t="s">
        <v>518</v>
      </c>
      <c r="O7" s="2" t="s">
        <v>521</v>
      </c>
      <c r="P7" s="2" t="s">
        <v>211</v>
      </c>
      <c r="Q7" s="2"/>
    </row>
    <row r="8" spans="1:17" x14ac:dyDescent="0.25">
      <c r="A8" s="12" t="s">
        <v>566</v>
      </c>
      <c r="D8" s="2" t="s">
        <v>272</v>
      </c>
      <c r="E8" s="2" t="s">
        <v>279</v>
      </c>
      <c r="F8" s="2" t="s">
        <v>286</v>
      </c>
      <c r="G8" s="2" t="s">
        <v>294</v>
      </c>
      <c r="H8" s="2" t="s">
        <v>302</v>
      </c>
      <c r="I8" s="2" t="s">
        <v>310</v>
      </c>
      <c r="J8" s="2" t="s">
        <v>318</v>
      </c>
      <c r="K8" s="2" t="s">
        <v>539</v>
      </c>
      <c r="L8" s="2" t="s">
        <v>326</v>
      </c>
      <c r="M8" s="2" t="s">
        <v>334</v>
      </c>
      <c r="N8" s="2" t="s">
        <v>338</v>
      </c>
      <c r="O8" s="2" t="s">
        <v>342</v>
      </c>
      <c r="P8" s="2" t="s">
        <v>355</v>
      </c>
      <c r="Q8" s="2"/>
    </row>
    <row r="9" spans="1:17" x14ac:dyDescent="0.25">
      <c r="A9" s="12" t="s">
        <v>567</v>
      </c>
      <c r="D9" s="2" t="s">
        <v>273</v>
      </c>
      <c r="E9" s="2" t="s">
        <v>280</v>
      </c>
      <c r="F9" s="2" t="s">
        <v>287</v>
      </c>
      <c r="G9" s="2" t="s">
        <v>295</v>
      </c>
      <c r="H9" s="2" t="s">
        <v>303</v>
      </c>
      <c r="I9" s="2" t="s">
        <v>311</v>
      </c>
      <c r="J9" s="2" t="s">
        <v>319</v>
      </c>
      <c r="K9" s="2" t="s">
        <v>509</v>
      </c>
      <c r="L9" s="2" t="s">
        <v>327</v>
      </c>
      <c r="M9" s="2" t="s">
        <v>335</v>
      </c>
      <c r="N9" s="2" t="s">
        <v>339</v>
      </c>
      <c r="O9" s="2" t="s">
        <v>343</v>
      </c>
      <c r="P9" s="2" t="s">
        <v>356</v>
      </c>
      <c r="Q9" s="2"/>
    </row>
    <row r="10" spans="1:17" x14ac:dyDescent="0.25">
      <c r="A10" s="12" t="s">
        <v>568</v>
      </c>
      <c r="D10" s="2" t="s">
        <v>179</v>
      </c>
      <c r="E10" s="2" t="s">
        <v>186</v>
      </c>
      <c r="F10" s="2" t="s">
        <v>193</v>
      </c>
      <c r="G10" s="2" t="s">
        <v>590</v>
      </c>
      <c r="H10" s="2" t="s">
        <v>551</v>
      </c>
      <c r="I10" s="2" t="s">
        <v>600</v>
      </c>
      <c r="J10" s="2" t="s">
        <v>554</v>
      </c>
      <c r="K10" s="2" t="s">
        <v>609</v>
      </c>
      <c r="L10" s="2" t="s">
        <v>557</v>
      </c>
      <c r="M10" s="2" t="s">
        <v>614</v>
      </c>
      <c r="N10" s="2" t="s">
        <v>559</v>
      </c>
      <c r="O10" s="2" t="s">
        <v>623</v>
      </c>
      <c r="P10" s="2" t="s">
        <v>528</v>
      </c>
      <c r="Q10" s="2"/>
    </row>
    <row r="11" spans="1:17" x14ac:dyDescent="0.25">
      <c r="A11" s="12" t="s">
        <v>569</v>
      </c>
      <c r="D11" s="2" t="s">
        <v>571</v>
      </c>
      <c r="E11" s="2" t="s">
        <v>583</v>
      </c>
      <c r="F11" s="2" t="s">
        <v>586</v>
      </c>
      <c r="G11" s="2" t="s">
        <v>591</v>
      </c>
      <c r="H11" s="2" t="s">
        <v>595</v>
      </c>
      <c r="I11" s="2" t="s">
        <v>601</v>
      </c>
      <c r="J11" s="2" t="s">
        <v>605</v>
      </c>
      <c r="K11" s="2" t="s">
        <v>610</v>
      </c>
      <c r="L11" s="2" t="s">
        <v>628</v>
      </c>
      <c r="M11" s="2" t="s">
        <v>615</v>
      </c>
      <c r="N11" s="2" t="s">
        <v>619</v>
      </c>
      <c r="O11" s="2" t="s">
        <v>624</v>
      </c>
      <c r="P11" s="2" t="s">
        <v>632</v>
      </c>
      <c r="Q11" s="2"/>
    </row>
    <row r="12" spans="1:17" x14ac:dyDescent="0.25">
      <c r="A12" s="12" t="s">
        <v>570</v>
      </c>
      <c r="D12" s="2" t="s">
        <v>572</v>
      </c>
      <c r="E12" s="2" t="s">
        <v>584</v>
      </c>
      <c r="F12" s="2" t="s">
        <v>587</v>
      </c>
      <c r="G12" s="2" t="s">
        <v>592</v>
      </c>
      <c r="H12" s="2" t="s">
        <v>596</v>
      </c>
      <c r="I12" s="2" t="s">
        <v>602</v>
      </c>
      <c r="J12" s="2" t="s">
        <v>606</v>
      </c>
      <c r="K12" s="2" t="s">
        <v>611</v>
      </c>
      <c r="L12" s="2" t="s">
        <v>629</v>
      </c>
      <c r="M12" s="2" t="s">
        <v>616</v>
      </c>
      <c r="N12" s="2" t="s">
        <v>620</v>
      </c>
      <c r="O12" s="2" t="s">
        <v>625</v>
      </c>
      <c r="P12" s="2" t="s">
        <v>633</v>
      </c>
      <c r="Q12" s="2"/>
    </row>
    <row r="13" spans="1:17" x14ac:dyDescent="0.25">
      <c r="A13" s="12" t="s">
        <v>461</v>
      </c>
      <c r="D13" s="2" t="s">
        <v>573</v>
      </c>
      <c r="E13" s="2" t="s">
        <v>585</v>
      </c>
      <c r="F13" s="2" t="s">
        <v>588</v>
      </c>
      <c r="G13" s="2" t="s">
        <v>593</v>
      </c>
      <c r="H13" s="2" t="s">
        <v>597</v>
      </c>
      <c r="I13" s="2" t="s">
        <v>603</v>
      </c>
      <c r="J13" s="2" t="s">
        <v>607</v>
      </c>
      <c r="K13" s="2" t="s">
        <v>612</v>
      </c>
      <c r="L13" s="2" t="s">
        <v>630</v>
      </c>
      <c r="M13" s="2" t="s">
        <v>617</v>
      </c>
      <c r="N13" s="2" t="s">
        <v>621</v>
      </c>
      <c r="O13" s="2" t="s">
        <v>626</v>
      </c>
      <c r="P13" s="2" t="s">
        <v>634</v>
      </c>
      <c r="Q13" s="2"/>
    </row>
    <row r="14" spans="1:17" x14ac:dyDescent="0.25">
      <c r="A14" s="12" t="s">
        <v>459</v>
      </c>
      <c r="D14" s="2" t="s">
        <v>574</v>
      </c>
      <c r="E14" s="2" t="s">
        <v>589</v>
      </c>
      <c r="F14" s="2" t="s">
        <v>594</v>
      </c>
      <c r="G14" s="2" t="s">
        <v>598</v>
      </c>
      <c r="H14" s="2" t="s">
        <v>599</v>
      </c>
      <c r="I14" s="2" t="s">
        <v>604</v>
      </c>
      <c r="J14" s="2" t="s">
        <v>608</v>
      </c>
      <c r="K14" s="2" t="s">
        <v>613</v>
      </c>
      <c r="L14" s="2" t="s">
        <v>618</v>
      </c>
      <c r="M14" s="2" t="s">
        <v>631</v>
      </c>
      <c r="N14" s="2" t="s">
        <v>622</v>
      </c>
      <c r="O14" s="2" t="s">
        <v>627</v>
      </c>
      <c r="P14" s="2" t="s">
        <v>635</v>
      </c>
      <c r="Q14" s="2"/>
    </row>
    <row r="15" spans="1:17" x14ac:dyDescent="0.25"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7" x14ac:dyDescent="0.25">
      <c r="A16" t="s">
        <v>373</v>
      </c>
    </row>
    <row r="17" spans="1:24" x14ac:dyDescent="0.25">
      <c r="A17" t="s">
        <v>248</v>
      </c>
      <c r="D17" s="2">
        <v>0.37</v>
      </c>
      <c r="E17" s="2">
        <v>0.37</v>
      </c>
      <c r="F17" s="2">
        <v>0.37</v>
      </c>
      <c r="G17" s="2">
        <v>0.37</v>
      </c>
      <c r="H17" s="2">
        <v>0.37</v>
      </c>
      <c r="I17" s="2">
        <v>0.37</v>
      </c>
      <c r="J17" s="2">
        <v>0.37</v>
      </c>
      <c r="K17" s="2">
        <v>0.37</v>
      </c>
      <c r="L17" s="2">
        <v>0.37</v>
      </c>
      <c r="M17" s="2">
        <v>0.37</v>
      </c>
      <c r="N17" s="2">
        <v>0.37</v>
      </c>
      <c r="O17" s="2">
        <v>0.37</v>
      </c>
      <c r="P17" s="2">
        <v>0.37</v>
      </c>
      <c r="S17" t="s">
        <v>636</v>
      </c>
      <c r="U17">
        <f>SUM(D17:O17)*1.5</f>
        <v>6.66</v>
      </c>
      <c r="V17" t="s">
        <v>533</v>
      </c>
    </row>
    <row r="18" spans="1:24" x14ac:dyDescent="0.25">
      <c r="U18">
        <f>SUM(D36:O36)*1.5</f>
        <v>6.66</v>
      </c>
      <c r="V18" t="s">
        <v>534</v>
      </c>
    </row>
    <row r="19" spans="1:24" x14ac:dyDescent="0.25">
      <c r="A19" s="1" t="s">
        <v>575</v>
      </c>
      <c r="B19" t="s">
        <v>576</v>
      </c>
      <c r="U19">
        <f>P17*0.8</f>
        <v>0.29599999999999999</v>
      </c>
      <c r="V19" t="s">
        <v>637</v>
      </c>
    </row>
    <row r="20" spans="1:24" x14ac:dyDescent="0.25">
      <c r="A20" s="1" t="s">
        <v>2</v>
      </c>
      <c r="D20" s="45" t="s">
        <v>255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4"/>
      <c r="Q20" s="44"/>
      <c r="U20">
        <f>SUM(P36:Q36)*0.8</f>
        <v>0.59199999999999997</v>
      </c>
      <c r="V20" t="s">
        <v>706</v>
      </c>
    </row>
    <row r="21" spans="1:24" x14ac:dyDescent="0.25">
      <c r="A21" s="20" t="s">
        <v>713</v>
      </c>
      <c r="D21" s="22">
        <v>501</v>
      </c>
      <c r="E21" s="22">
        <v>503</v>
      </c>
      <c r="F21" s="22">
        <v>505</v>
      </c>
      <c r="G21" s="22">
        <v>507</v>
      </c>
      <c r="H21" s="22">
        <v>509</v>
      </c>
      <c r="I21" s="22">
        <v>511</v>
      </c>
      <c r="J21" s="22">
        <v>513</v>
      </c>
      <c r="K21" s="22">
        <v>515</v>
      </c>
      <c r="L21" s="22">
        <v>517</v>
      </c>
      <c r="M21" s="22">
        <v>519</v>
      </c>
      <c r="N21" s="22">
        <v>521</v>
      </c>
      <c r="O21" s="22">
        <v>523</v>
      </c>
      <c r="P21" s="23">
        <v>525</v>
      </c>
      <c r="Q21" s="23">
        <v>527</v>
      </c>
    </row>
    <row r="22" spans="1:24" x14ac:dyDescent="0.25">
      <c r="A22" s="1"/>
      <c r="P22" s="9" t="s">
        <v>366</v>
      </c>
      <c r="U22">
        <f>SUM(D52:N52)*0.8</f>
        <v>3.2560000000000002</v>
      </c>
      <c r="V22" t="s">
        <v>536</v>
      </c>
    </row>
    <row r="23" spans="1:24" x14ac:dyDescent="0.25">
      <c r="A23" t="s">
        <v>459</v>
      </c>
      <c r="D23" s="2" t="s">
        <v>54</v>
      </c>
      <c r="E23" s="2" t="s">
        <v>64</v>
      </c>
      <c r="F23" s="2" t="s">
        <v>73</v>
      </c>
      <c r="G23" s="2" t="s">
        <v>82</v>
      </c>
      <c r="H23" s="2" t="s">
        <v>92</v>
      </c>
      <c r="I23" s="2" t="s">
        <v>102</v>
      </c>
      <c r="J23" s="2" t="s">
        <v>112</v>
      </c>
      <c r="K23" s="2" t="s">
        <v>122</v>
      </c>
      <c r="L23" s="2" t="s">
        <v>134</v>
      </c>
      <c r="M23" s="2" t="s">
        <v>143</v>
      </c>
      <c r="N23" s="2" t="s">
        <v>152</v>
      </c>
      <c r="O23" s="2" t="s">
        <v>162</v>
      </c>
      <c r="P23" s="2" t="s">
        <v>197</v>
      </c>
      <c r="Q23" s="2" t="s">
        <v>360</v>
      </c>
      <c r="R23" s="2"/>
      <c r="U23">
        <f>SUM(D68:O68)*0.8</f>
        <v>3.5520000000000005</v>
      </c>
      <c r="V23" t="s">
        <v>537</v>
      </c>
    </row>
    <row r="24" spans="1:24" x14ac:dyDescent="0.25">
      <c r="A24" t="s">
        <v>461</v>
      </c>
      <c r="D24" s="2" t="s">
        <v>638</v>
      </c>
      <c r="E24" s="2" t="s">
        <v>577</v>
      </c>
      <c r="F24" s="2" t="s">
        <v>644</v>
      </c>
      <c r="G24" s="2" t="s">
        <v>649</v>
      </c>
      <c r="H24" s="2" t="s">
        <v>654</v>
      </c>
      <c r="I24" s="2" t="s">
        <v>659</v>
      </c>
      <c r="J24" s="2" t="s">
        <v>664</v>
      </c>
      <c r="K24" s="2" t="s">
        <v>669</v>
      </c>
      <c r="L24" s="2" t="s">
        <v>674</v>
      </c>
      <c r="M24" s="2" t="s">
        <v>681</v>
      </c>
      <c r="N24" s="2" t="s">
        <v>686</v>
      </c>
      <c r="O24" s="2" t="s">
        <v>691</v>
      </c>
      <c r="P24" s="2" t="s">
        <v>679</v>
      </c>
      <c r="Q24" s="2" t="s">
        <v>361</v>
      </c>
      <c r="R24" s="2"/>
      <c r="U24">
        <f>SUM(D84:I84)*0.8</f>
        <v>1.7760000000000002</v>
      </c>
      <c r="V24" t="s">
        <v>545</v>
      </c>
    </row>
    <row r="25" spans="1:24" ht="15.75" thickBot="1" x14ac:dyDescent="0.3">
      <c r="A25" t="s">
        <v>570</v>
      </c>
      <c r="D25" s="2" t="s">
        <v>374</v>
      </c>
      <c r="E25" s="2" t="s">
        <v>380</v>
      </c>
      <c r="F25" s="2" t="s">
        <v>386</v>
      </c>
      <c r="G25" s="2" t="s">
        <v>391</v>
      </c>
      <c r="H25" s="2" t="s">
        <v>396</v>
      </c>
      <c r="I25" s="2" t="s">
        <v>401</v>
      </c>
      <c r="J25" s="2" t="s">
        <v>406</v>
      </c>
      <c r="K25" s="2" t="s">
        <v>411</v>
      </c>
      <c r="L25" s="2" t="s">
        <v>416</v>
      </c>
      <c r="M25" s="2" t="s">
        <v>421</v>
      </c>
      <c r="N25" s="2" t="s">
        <v>426</v>
      </c>
      <c r="O25" s="2" t="s">
        <v>431</v>
      </c>
      <c r="P25" s="2" t="s">
        <v>436</v>
      </c>
      <c r="Q25" s="2" t="s">
        <v>541</v>
      </c>
      <c r="R25" s="2"/>
      <c r="U25" s="11">
        <f>SUM(D100:I100)*0.8</f>
        <v>1.7760000000000002</v>
      </c>
      <c r="V25" s="11" t="s">
        <v>546</v>
      </c>
      <c r="W25" s="11"/>
      <c r="X25" s="11"/>
    </row>
    <row r="26" spans="1:24" ht="15.75" thickTop="1" x14ac:dyDescent="0.25">
      <c r="A26" t="s">
        <v>569</v>
      </c>
      <c r="D26" s="2" t="s">
        <v>639</v>
      </c>
      <c r="E26" s="2" t="s">
        <v>578</v>
      </c>
      <c r="F26" s="2" t="s">
        <v>645</v>
      </c>
      <c r="G26" s="2" t="s">
        <v>650</v>
      </c>
      <c r="H26" s="2" t="s">
        <v>655</v>
      </c>
      <c r="I26" s="2" t="s">
        <v>660</v>
      </c>
      <c r="J26" s="2" t="s">
        <v>665</v>
      </c>
      <c r="K26" s="2" t="s">
        <v>670</v>
      </c>
      <c r="L26" s="2" t="s">
        <v>675</v>
      </c>
      <c r="M26" s="2" t="s">
        <v>682</v>
      </c>
      <c r="N26" s="2" t="s">
        <v>687</v>
      </c>
      <c r="O26" s="2" t="s">
        <v>692</v>
      </c>
      <c r="P26" s="2" t="s">
        <v>695</v>
      </c>
      <c r="Q26" s="2" t="s">
        <v>699</v>
      </c>
      <c r="R26" s="2"/>
      <c r="U26" s="1">
        <f>(5*U17)+(5*U18)+SUM(U22:U25)</f>
        <v>76.959999999999994</v>
      </c>
      <c r="V26" s="13" t="s">
        <v>251</v>
      </c>
    </row>
    <row r="27" spans="1:24" x14ac:dyDescent="0.25">
      <c r="A27" t="s">
        <v>568</v>
      </c>
      <c r="D27" s="2" t="s">
        <v>640</v>
      </c>
      <c r="E27" s="2" t="s">
        <v>579</v>
      </c>
      <c r="F27" s="2" t="s">
        <v>223</v>
      </c>
      <c r="G27" s="2" t="s">
        <v>88</v>
      </c>
      <c r="H27" s="2" t="s">
        <v>98</v>
      </c>
      <c r="I27" s="2" t="s">
        <v>107</v>
      </c>
      <c r="J27" s="2" t="s">
        <v>118</v>
      </c>
      <c r="K27" s="2" t="s">
        <v>130</v>
      </c>
      <c r="L27" s="2" t="s">
        <v>140</v>
      </c>
      <c r="M27" s="2" t="s">
        <v>226</v>
      </c>
      <c r="N27" s="2" t="s">
        <v>230</v>
      </c>
      <c r="O27" s="2" t="s">
        <v>234</v>
      </c>
      <c r="P27" s="2" t="s">
        <v>202</v>
      </c>
      <c r="Q27" s="2" t="s">
        <v>700</v>
      </c>
      <c r="R27" s="2"/>
    </row>
    <row r="28" spans="1:24" x14ac:dyDescent="0.25">
      <c r="A28" t="s">
        <v>567</v>
      </c>
      <c r="D28" s="2" t="s">
        <v>641</v>
      </c>
      <c r="E28" s="2" t="s">
        <v>580</v>
      </c>
      <c r="F28" s="2" t="s">
        <v>646</v>
      </c>
      <c r="G28" s="2" t="s">
        <v>651</v>
      </c>
      <c r="H28" s="2" t="s">
        <v>656</v>
      </c>
      <c r="I28" s="2" t="s">
        <v>661</v>
      </c>
      <c r="J28" s="2" t="s">
        <v>666</v>
      </c>
      <c r="K28" s="2" t="s">
        <v>671</v>
      </c>
      <c r="L28" s="2" t="s">
        <v>676</v>
      </c>
      <c r="M28" s="2" t="s">
        <v>683</v>
      </c>
      <c r="N28" s="2" t="s">
        <v>688</v>
      </c>
      <c r="O28" s="2" t="s">
        <v>693</v>
      </c>
      <c r="P28" s="2" t="s">
        <v>696</v>
      </c>
      <c r="Q28" s="2" t="s">
        <v>701</v>
      </c>
      <c r="R28" s="2"/>
    </row>
    <row r="29" spans="1:24" x14ac:dyDescent="0.25">
      <c r="A29" t="s">
        <v>566</v>
      </c>
      <c r="D29" s="2" t="s">
        <v>57</v>
      </c>
      <c r="E29" s="2" t="s">
        <v>67</v>
      </c>
      <c r="F29" s="2" t="s">
        <v>76</v>
      </c>
      <c r="G29" s="2" t="s">
        <v>85</v>
      </c>
      <c r="H29" s="2" t="s">
        <v>95</v>
      </c>
      <c r="I29" s="2" t="s">
        <v>108</v>
      </c>
      <c r="J29" s="2" t="s">
        <v>115</v>
      </c>
      <c r="K29" s="2" t="s">
        <v>125</v>
      </c>
      <c r="L29" s="2" t="s">
        <v>137</v>
      </c>
      <c r="M29" s="2" t="s">
        <v>146</v>
      </c>
      <c r="N29" s="2" t="s">
        <v>159</v>
      </c>
      <c r="O29" s="2" t="s">
        <v>169</v>
      </c>
      <c r="P29" s="2" t="s">
        <v>203</v>
      </c>
      <c r="Q29" s="2" t="s">
        <v>365</v>
      </c>
      <c r="R29" s="2"/>
    </row>
    <row r="30" spans="1:24" x14ac:dyDescent="0.25">
      <c r="A30" t="s">
        <v>565</v>
      </c>
      <c r="D30" s="2" t="s">
        <v>642</v>
      </c>
      <c r="E30" s="2" t="s">
        <v>581</v>
      </c>
      <c r="F30" s="2" t="s">
        <v>647</v>
      </c>
      <c r="G30" s="2" t="s">
        <v>652</v>
      </c>
      <c r="H30" s="2" t="s">
        <v>657</v>
      </c>
      <c r="I30" s="2" t="s">
        <v>662</v>
      </c>
      <c r="J30" s="2" t="s">
        <v>667</v>
      </c>
      <c r="K30" s="2" t="s">
        <v>672</v>
      </c>
      <c r="L30" s="2" t="s">
        <v>677</v>
      </c>
      <c r="M30" s="2" t="s">
        <v>684</v>
      </c>
      <c r="N30" s="2" t="s">
        <v>689</v>
      </c>
      <c r="O30" s="2" t="s">
        <v>694</v>
      </c>
      <c r="P30" s="2" t="s">
        <v>697</v>
      </c>
      <c r="Q30" s="2" t="s">
        <v>702</v>
      </c>
      <c r="R30" s="2"/>
    </row>
    <row r="31" spans="1:24" x14ac:dyDescent="0.25">
      <c r="A31" t="s">
        <v>51</v>
      </c>
      <c r="D31" s="2" t="s">
        <v>378</v>
      </c>
      <c r="E31" s="2" t="s">
        <v>384</v>
      </c>
      <c r="F31" s="2" t="s">
        <v>389</v>
      </c>
      <c r="G31" s="2" t="s">
        <v>394</v>
      </c>
      <c r="H31" s="2" t="s">
        <v>399</v>
      </c>
      <c r="I31" s="2" t="s">
        <v>404</v>
      </c>
      <c r="J31" s="2" t="s">
        <v>409</v>
      </c>
      <c r="K31" s="2" t="s">
        <v>414</v>
      </c>
      <c r="L31" s="2" t="s">
        <v>419</v>
      </c>
      <c r="M31" s="2" t="s">
        <v>424</v>
      </c>
      <c r="N31" s="2" t="s">
        <v>429</v>
      </c>
      <c r="O31" s="2" t="s">
        <v>434</v>
      </c>
      <c r="P31" s="2" t="s">
        <v>439</v>
      </c>
      <c r="Q31" s="2" t="s">
        <v>544</v>
      </c>
      <c r="R31" s="2"/>
    </row>
    <row r="32" spans="1:24" x14ac:dyDescent="0.25">
      <c r="A32" t="s">
        <v>3</v>
      </c>
      <c r="D32" s="2" t="s">
        <v>643</v>
      </c>
      <c r="E32" s="2" t="s">
        <v>582</v>
      </c>
      <c r="F32" s="2" t="s">
        <v>648</v>
      </c>
      <c r="G32" s="2" t="s">
        <v>653</v>
      </c>
      <c r="H32" s="2" t="s">
        <v>658</v>
      </c>
      <c r="I32" s="2" t="s">
        <v>663</v>
      </c>
      <c r="J32" s="2" t="s">
        <v>668</v>
      </c>
      <c r="K32" s="2" t="s">
        <v>673</v>
      </c>
      <c r="L32" s="2" t="s">
        <v>678</v>
      </c>
      <c r="M32" s="2" t="s">
        <v>685</v>
      </c>
      <c r="N32" s="2" t="s">
        <v>690</v>
      </c>
      <c r="O32" s="2" t="s">
        <v>680</v>
      </c>
      <c r="P32" s="2" t="s">
        <v>698</v>
      </c>
      <c r="Q32" s="2" t="s">
        <v>703</v>
      </c>
      <c r="R32" s="2"/>
    </row>
    <row r="33" spans="1:21" x14ac:dyDescent="0.25">
      <c r="D33" s="26" t="s">
        <v>259</v>
      </c>
      <c r="E33" s="26" t="s">
        <v>259</v>
      </c>
      <c r="F33" s="26"/>
      <c r="G33" s="39"/>
      <c r="H33" s="39"/>
      <c r="I33" s="39"/>
      <c r="J33" s="39"/>
      <c r="K33" s="26"/>
      <c r="L33" s="26" t="s">
        <v>259</v>
      </c>
      <c r="M33" s="26" t="s">
        <v>259</v>
      </c>
      <c r="N33" s="26" t="s">
        <v>259</v>
      </c>
      <c r="O33" s="39"/>
      <c r="P33" s="39"/>
      <c r="Q33" s="2"/>
      <c r="R33" s="2"/>
      <c r="U33" s="6"/>
    </row>
    <row r="34" spans="1:21" x14ac:dyDescent="0.25">
      <c r="A34" t="s">
        <v>491</v>
      </c>
    </row>
    <row r="35" spans="1:21" x14ac:dyDescent="0.25">
      <c r="A35" t="s">
        <v>705</v>
      </c>
    </row>
    <row r="36" spans="1:21" x14ac:dyDescent="0.25">
      <c r="A36" t="s">
        <v>248</v>
      </c>
      <c r="D36" s="2">
        <v>0.37</v>
      </c>
      <c r="E36" s="2">
        <v>0.37</v>
      </c>
      <c r="F36" s="2">
        <v>0.37</v>
      </c>
      <c r="G36" s="2">
        <v>0.37</v>
      </c>
      <c r="H36" s="2">
        <v>0.37</v>
      </c>
      <c r="I36" s="2">
        <v>0.37</v>
      </c>
      <c r="J36" s="2">
        <v>0.37</v>
      </c>
      <c r="K36" s="2">
        <v>0.37</v>
      </c>
      <c r="L36" s="2">
        <v>0.37</v>
      </c>
      <c r="M36" s="2">
        <v>0.37</v>
      </c>
      <c r="N36" s="2">
        <v>0.37</v>
      </c>
      <c r="O36" s="2">
        <v>0.37</v>
      </c>
      <c r="P36" s="2">
        <v>0.37</v>
      </c>
      <c r="Q36" s="2">
        <v>0.37</v>
      </c>
    </row>
    <row r="38" spans="1:21" x14ac:dyDescent="0.25">
      <c r="A38" s="1" t="s">
        <v>563</v>
      </c>
      <c r="B38" t="s">
        <v>564</v>
      </c>
    </row>
    <row r="39" spans="1:21" x14ac:dyDescent="0.25">
      <c r="A39" s="1" t="s">
        <v>221</v>
      </c>
      <c r="D39" s="44" t="s">
        <v>247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21" x14ac:dyDescent="0.25">
      <c r="A40" s="20" t="s">
        <v>713</v>
      </c>
      <c r="D40" s="21">
        <v>550</v>
      </c>
      <c r="E40" s="21">
        <v>552</v>
      </c>
      <c r="F40" s="21">
        <v>554</v>
      </c>
      <c r="G40" s="21">
        <v>556</v>
      </c>
      <c r="H40" s="21">
        <v>558</v>
      </c>
      <c r="I40" s="21">
        <v>560</v>
      </c>
      <c r="J40" s="21">
        <v>562</v>
      </c>
      <c r="K40" s="21">
        <v>564</v>
      </c>
      <c r="L40" s="21">
        <v>566</v>
      </c>
      <c r="M40" s="21">
        <v>568</v>
      </c>
      <c r="N40" s="21">
        <v>570</v>
      </c>
    </row>
    <row r="41" spans="1:21" x14ac:dyDescent="0.25">
      <c r="A41" t="s">
        <v>3</v>
      </c>
      <c r="D41" s="2" t="s">
        <v>191</v>
      </c>
      <c r="E41" s="2" t="s">
        <v>494</v>
      </c>
      <c r="F41" s="2" t="s">
        <v>498</v>
      </c>
      <c r="G41" s="2" t="s">
        <v>548</v>
      </c>
      <c r="H41" s="2" t="s">
        <v>502</v>
      </c>
      <c r="I41" s="2" t="s">
        <v>506</v>
      </c>
      <c r="J41" s="2" t="s">
        <v>511</v>
      </c>
      <c r="K41" s="2" t="s">
        <v>514</v>
      </c>
      <c r="L41" s="2" t="s">
        <v>517</v>
      </c>
      <c r="M41" s="2" t="s">
        <v>520</v>
      </c>
      <c r="N41" s="2" t="s">
        <v>527</v>
      </c>
    </row>
    <row r="42" spans="1:21" x14ac:dyDescent="0.25">
      <c r="A42" s="12" t="s">
        <v>51</v>
      </c>
      <c r="D42" s="2" t="s">
        <v>285</v>
      </c>
      <c r="E42" s="2" t="s">
        <v>293</v>
      </c>
      <c r="F42" s="2" t="s">
        <v>301</v>
      </c>
      <c r="G42" s="2" t="s">
        <v>309</v>
      </c>
      <c r="H42" s="2" t="s">
        <v>317</v>
      </c>
      <c r="I42" s="2" t="s">
        <v>538</v>
      </c>
      <c r="J42" s="2" t="s">
        <v>325</v>
      </c>
      <c r="K42" s="2" t="s">
        <v>333</v>
      </c>
      <c r="L42" s="2" t="s">
        <v>337</v>
      </c>
      <c r="M42" s="2" t="s">
        <v>341</v>
      </c>
      <c r="N42" s="2" t="s">
        <v>354</v>
      </c>
    </row>
    <row r="43" spans="1:21" x14ac:dyDescent="0.25">
      <c r="A43" s="12" t="s">
        <v>565</v>
      </c>
      <c r="D43" s="2" t="s">
        <v>192</v>
      </c>
      <c r="E43" s="2" t="s">
        <v>495</v>
      </c>
      <c r="F43" s="2" t="s">
        <v>499</v>
      </c>
      <c r="G43" s="2" t="s">
        <v>549</v>
      </c>
      <c r="H43" s="2" t="s">
        <v>503</v>
      </c>
      <c r="I43" s="2" t="s">
        <v>507</v>
      </c>
      <c r="J43" s="2" t="s">
        <v>512</v>
      </c>
      <c r="K43" s="2" t="s">
        <v>515</v>
      </c>
      <c r="L43" s="2" t="s">
        <v>518</v>
      </c>
      <c r="M43" s="2" t="s">
        <v>521</v>
      </c>
      <c r="N43" s="2" t="s">
        <v>211</v>
      </c>
    </row>
    <row r="44" spans="1:21" x14ac:dyDescent="0.25">
      <c r="A44" s="12" t="s">
        <v>566</v>
      </c>
      <c r="D44" s="2" t="s">
        <v>286</v>
      </c>
      <c r="E44" s="2" t="s">
        <v>294</v>
      </c>
      <c r="F44" s="2" t="s">
        <v>302</v>
      </c>
      <c r="G44" s="2" t="s">
        <v>310</v>
      </c>
      <c r="H44" s="2" t="s">
        <v>318</v>
      </c>
      <c r="I44" s="2" t="s">
        <v>539</v>
      </c>
      <c r="J44" s="2" t="s">
        <v>326</v>
      </c>
      <c r="K44" s="2" t="s">
        <v>334</v>
      </c>
      <c r="L44" s="2" t="s">
        <v>338</v>
      </c>
      <c r="M44" s="2" t="s">
        <v>342</v>
      </c>
      <c r="N44" s="2" t="s">
        <v>355</v>
      </c>
    </row>
    <row r="45" spans="1:21" x14ac:dyDescent="0.25">
      <c r="A45" s="12" t="s">
        <v>567</v>
      </c>
      <c r="D45" s="2" t="s">
        <v>287</v>
      </c>
      <c r="E45" s="2" t="s">
        <v>295</v>
      </c>
      <c r="F45" s="2" t="s">
        <v>303</v>
      </c>
      <c r="G45" s="2" t="s">
        <v>311</v>
      </c>
      <c r="H45" s="2" t="s">
        <v>319</v>
      </c>
      <c r="I45" s="2" t="s">
        <v>509</v>
      </c>
      <c r="J45" s="2" t="s">
        <v>327</v>
      </c>
      <c r="K45" s="2" t="s">
        <v>335</v>
      </c>
      <c r="L45" s="2" t="s">
        <v>339</v>
      </c>
      <c r="M45" s="2" t="s">
        <v>343</v>
      </c>
      <c r="N45" s="2" t="s">
        <v>356</v>
      </c>
    </row>
    <row r="46" spans="1:21" x14ac:dyDescent="0.25">
      <c r="A46" s="12" t="s">
        <v>568</v>
      </c>
      <c r="D46" s="2" t="s">
        <v>193</v>
      </c>
      <c r="E46" s="2" t="s">
        <v>590</v>
      </c>
      <c r="F46" s="2" t="s">
        <v>551</v>
      </c>
      <c r="G46" s="2" t="s">
        <v>600</v>
      </c>
      <c r="H46" s="2" t="s">
        <v>554</v>
      </c>
      <c r="I46" s="2" t="s">
        <v>609</v>
      </c>
      <c r="J46" s="2" t="s">
        <v>557</v>
      </c>
      <c r="K46" s="2" t="s">
        <v>614</v>
      </c>
      <c r="L46" s="2" t="s">
        <v>559</v>
      </c>
      <c r="M46" s="2" t="s">
        <v>623</v>
      </c>
      <c r="N46" s="2" t="s">
        <v>528</v>
      </c>
    </row>
    <row r="47" spans="1:21" x14ac:dyDescent="0.25">
      <c r="A47" s="12" t="s">
        <v>569</v>
      </c>
      <c r="D47" s="2" t="s">
        <v>586</v>
      </c>
      <c r="E47" s="2" t="s">
        <v>591</v>
      </c>
      <c r="F47" s="2" t="s">
        <v>595</v>
      </c>
      <c r="G47" s="2" t="s">
        <v>601</v>
      </c>
      <c r="H47" s="2" t="s">
        <v>605</v>
      </c>
      <c r="I47" s="2" t="s">
        <v>610</v>
      </c>
      <c r="J47" s="2" t="s">
        <v>628</v>
      </c>
      <c r="K47" s="2" t="s">
        <v>615</v>
      </c>
      <c r="L47" s="2" t="s">
        <v>619</v>
      </c>
      <c r="M47" s="2" t="s">
        <v>624</v>
      </c>
      <c r="N47" s="2" t="s">
        <v>632</v>
      </c>
    </row>
    <row r="48" spans="1:21" x14ac:dyDescent="0.25">
      <c r="A48" s="12" t="s">
        <v>570</v>
      </c>
      <c r="D48" s="2" t="s">
        <v>587</v>
      </c>
      <c r="E48" s="2" t="s">
        <v>592</v>
      </c>
      <c r="F48" s="2" t="s">
        <v>596</v>
      </c>
      <c r="G48" s="2" t="s">
        <v>602</v>
      </c>
      <c r="H48" s="2" t="s">
        <v>606</v>
      </c>
      <c r="I48" s="2" t="s">
        <v>611</v>
      </c>
      <c r="J48" s="2" t="s">
        <v>629</v>
      </c>
      <c r="K48" s="2" t="s">
        <v>616</v>
      </c>
      <c r="L48" s="2" t="s">
        <v>620</v>
      </c>
      <c r="M48" s="2" t="s">
        <v>625</v>
      </c>
      <c r="N48" s="2" t="s">
        <v>633</v>
      </c>
    </row>
    <row r="49" spans="1:16" x14ac:dyDescent="0.25">
      <c r="A49" s="12" t="s">
        <v>461</v>
      </c>
      <c r="D49" s="2" t="s">
        <v>588</v>
      </c>
      <c r="E49" s="2" t="s">
        <v>593</v>
      </c>
      <c r="F49" s="2" t="s">
        <v>597</v>
      </c>
      <c r="G49" s="2" t="s">
        <v>603</v>
      </c>
      <c r="H49" s="2" t="s">
        <v>607</v>
      </c>
      <c r="I49" s="2" t="s">
        <v>612</v>
      </c>
      <c r="J49" s="2" t="s">
        <v>630</v>
      </c>
      <c r="K49" s="2" t="s">
        <v>617</v>
      </c>
      <c r="L49" s="2" t="s">
        <v>621</v>
      </c>
      <c r="M49" s="2" t="s">
        <v>626</v>
      </c>
      <c r="N49" s="2" t="s">
        <v>634</v>
      </c>
    </row>
    <row r="50" spans="1:16" x14ac:dyDescent="0.25">
      <c r="A50" s="12" t="s">
        <v>459</v>
      </c>
      <c r="D50" s="2" t="s">
        <v>594</v>
      </c>
      <c r="E50" s="2" t="s">
        <v>598</v>
      </c>
      <c r="F50" s="2" t="s">
        <v>599</v>
      </c>
      <c r="G50" s="2" t="s">
        <v>604</v>
      </c>
      <c r="H50" s="2" t="s">
        <v>608</v>
      </c>
      <c r="I50" s="2" t="s">
        <v>613</v>
      </c>
      <c r="J50" s="2" t="s">
        <v>618</v>
      </c>
      <c r="K50" s="2" t="s">
        <v>631</v>
      </c>
      <c r="L50" s="2" t="s">
        <v>622</v>
      </c>
      <c r="M50" s="2" t="s">
        <v>627</v>
      </c>
      <c r="N50" s="2" t="s">
        <v>635</v>
      </c>
    </row>
    <row r="51" spans="1:16" x14ac:dyDescent="0.25">
      <c r="A51" s="1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t="s">
        <v>248</v>
      </c>
      <c r="D52" s="2">
        <v>0.37</v>
      </c>
      <c r="E52" s="2">
        <v>0.37</v>
      </c>
      <c r="F52" s="2">
        <v>0.37</v>
      </c>
      <c r="G52" s="2">
        <v>0.37</v>
      </c>
      <c r="H52" s="2">
        <v>0.37</v>
      </c>
      <c r="I52" s="2">
        <v>0.37</v>
      </c>
      <c r="J52" s="2">
        <v>0.37</v>
      </c>
      <c r="K52" s="2">
        <v>0.37</v>
      </c>
      <c r="L52" s="2">
        <v>0.37</v>
      </c>
      <c r="M52" s="2">
        <v>0.37</v>
      </c>
      <c r="N52" s="2">
        <v>0.37</v>
      </c>
    </row>
    <row r="54" spans="1:16" x14ac:dyDescent="0.25">
      <c r="A54" s="1" t="s">
        <v>575</v>
      </c>
      <c r="B54" t="s">
        <v>576</v>
      </c>
    </row>
    <row r="55" spans="1:16" x14ac:dyDescent="0.25">
      <c r="A55" s="1" t="s">
        <v>221</v>
      </c>
      <c r="D55" s="44" t="s">
        <v>247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6" x14ac:dyDescent="0.25">
      <c r="A56" s="20" t="s">
        <v>713</v>
      </c>
      <c r="D56" s="21">
        <v>551</v>
      </c>
      <c r="E56" s="21">
        <v>553</v>
      </c>
      <c r="F56" s="21">
        <v>555</v>
      </c>
      <c r="G56" s="21">
        <v>557</v>
      </c>
      <c r="H56" s="21">
        <v>559</v>
      </c>
      <c r="I56" s="21">
        <v>561</v>
      </c>
      <c r="J56" s="21">
        <v>563</v>
      </c>
      <c r="K56" s="21">
        <v>565</v>
      </c>
      <c r="L56" s="21">
        <v>567</v>
      </c>
      <c r="M56" s="21">
        <v>569</v>
      </c>
      <c r="N56" s="21">
        <v>571</v>
      </c>
      <c r="O56" s="21">
        <v>573</v>
      </c>
    </row>
    <row r="57" spans="1:16" x14ac:dyDescent="0.25">
      <c r="A57" t="s">
        <v>459</v>
      </c>
      <c r="D57" s="2" t="s">
        <v>73</v>
      </c>
      <c r="E57" s="2" t="s">
        <v>82</v>
      </c>
      <c r="F57" s="2" t="s">
        <v>92</v>
      </c>
      <c r="G57" s="2" t="s">
        <v>102</v>
      </c>
      <c r="H57" s="2" t="s">
        <v>112</v>
      </c>
      <c r="I57" s="2" t="s">
        <v>122</v>
      </c>
      <c r="J57" s="2" t="s">
        <v>134</v>
      </c>
      <c r="K57" s="2" t="s">
        <v>143</v>
      </c>
      <c r="L57" s="2" t="s">
        <v>152</v>
      </c>
      <c r="M57" s="2" t="s">
        <v>162</v>
      </c>
      <c r="N57" s="2" t="s">
        <v>197</v>
      </c>
      <c r="O57" s="2" t="s">
        <v>360</v>
      </c>
    </row>
    <row r="58" spans="1:16" x14ac:dyDescent="0.25">
      <c r="A58" t="s">
        <v>461</v>
      </c>
      <c r="D58" s="2" t="s">
        <v>644</v>
      </c>
      <c r="E58" s="2" t="s">
        <v>649</v>
      </c>
      <c r="F58" s="2" t="s">
        <v>654</v>
      </c>
      <c r="G58" s="2" t="s">
        <v>659</v>
      </c>
      <c r="H58" s="2" t="s">
        <v>664</v>
      </c>
      <c r="I58" s="2" t="s">
        <v>669</v>
      </c>
      <c r="J58" s="2" t="s">
        <v>674</v>
      </c>
      <c r="K58" s="2" t="s">
        <v>681</v>
      </c>
      <c r="L58" s="2" t="s">
        <v>686</v>
      </c>
      <c r="M58" s="2" t="s">
        <v>691</v>
      </c>
      <c r="N58" s="2" t="s">
        <v>679</v>
      </c>
      <c r="O58" s="2" t="s">
        <v>361</v>
      </c>
    </row>
    <row r="59" spans="1:16" x14ac:dyDescent="0.25">
      <c r="A59" t="s">
        <v>570</v>
      </c>
      <c r="D59" s="2" t="s">
        <v>386</v>
      </c>
      <c r="E59" s="2" t="s">
        <v>391</v>
      </c>
      <c r="F59" s="2" t="s">
        <v>396</v>
      </c>
      <c r="G59" s="2" t="s">
        <v>401</v>
      </c>
      <c r="H59" s="2" t="s">
        <v>406</v>
      </c>
      <c r="I59" s="2" t="s">
        <v>411</v>
      </c>
      <c r="J59" s="2" t="s">
        <v>416</v>
      </c>
      <c r="K59" s="2" t="s">
        <v>421</v>
      </c>
      <c r="L59" s="2" t="s">
        <v>426</v>
      </c>
      <c r="M59" s="2" t="s">
        <v>431</v>
      </c>
      <c r="N59" s="2" t="s">
        <v>436</v>
      </c>
      <c r="O59" s="2" t="s">
        <v>541</v>
      </c>
    </row>
    <row r="60" spans="1:16" x14ac:dyDescent="0.25">
      <c r="A60" t="s">
        <v>569</v>
      </c>
      <c r="D60" s="2" t="s">
        <v>645</v>
      </c>
      <c r="E60" s="2" t="s">
        <v>650</v>
      </c>
      <c r="F60" s="2" t="s">
        <v>655</v>
      </c>
      <c r="G60" s="2" t="s">
        <v>660</v>
      </c>
      <c r="H60" s="2" t="s">
        <v>665</v>
      </c>
      <c r="I60" s="2" t="s">
        <v>670</v>
      </c>
      <c r="J60" s="2" t="s">
        <v>675</v>
      </c>
      <c r="K60" s="2" t="s">
        <v>682</v>
      </c>
      <c r="L60" s="2" t="s">
        <v>687</v>
      </c>
      <c r="M60" s="2" t="s">
        <v>692</v>
      </c>
      <c r="N60" s="2" t="s">
        <v>695</v>
      </c>
      <c r="O60" s="2" t="s">
        <v>699</v>
      </c>
    </row>
    <row r="61" spans="1:16" x14ac:dyDescent="0.25">
      <c r="A61" t="s">
        <v>568</v>
      </c>
      <c r="D61" s="2" t="s">
        <v>223</v>
      </c>
      <c r="E61" s="2" t="s">
        <v>88</v>
      </c>
      <c r="F61" s="2" t="s">
        <v>98</v>
      </c>
      <c r="G61" s="2" t="s">
        <v>107</v>
      </c>
      <c r="H61" s="2" t="s">
        <v>118</v>
      </c>
      <c r="I61" s="2" t="s">
        <v>130</v>
      </c>
      <c r="J61" s="2" t="s">
        <v>140</v>
      </c>
      <c r="K61" s="2" t="s">
        <v>226</v>
      </c>
      <c r="L61" s="2" t="s">
        <v>230</v>
      </c>
      <c r="M61" s="2" t="s">
        <v>234</v>
      </c>
      <c r="N61" s="2" t="s">
        <v>202</v>
      </c>
      <c r="O61" s="2" t="s">
        <v>700</v>
      </c>
    </row>
    <row r="62" spans="1:16" x14ac:dyDescent="0.25">
      <c r="A62" t="s">
        <v>567</v>
      </c>
      <c r="D62" s="2" t="s">
        <v>646</v>
      </c>
      <c r="E62" s="2" t="s">
        <v>651</v>
      </c>
      <c r="F62" s="2" t="s">
        <v>656</v>
      </c>
      <c r="G62" s="2" t="s">
        <v>661</v>
      </c>
      <c r="H62" s="2" t="s">
        <v>666</v>
      </c>
      <c r="I62" s="2" t="s">
        <v>671</v>
      </c>
      <c r="J62" s="2" t="s">
        <v>676</v>
      </c>
      <c r="K62" s="2" t="s">
        <v>683</v>
      </c>
      <c r="L62" s="2" t="s">
        <v>688</v>
      </c>
      <c r="M62" s="2" t="s">
        <v>693</v>
      </c>
      <c r="N62" s="2" t="s">
        <v>696</v>
      </c>
      <c r="O62" s="2" t="s">
        <v>701</v>
      </c>
    </row>
    <row r="63" spans="1:16" x14ac:dyDescent="0.25">
      <c r="A63" t="s">
        <v>566</v>
      </c>
      <c r="D63" s="2" t="s">
        <v>76</v>
      </c>
      <c r="E63" s="2" t="s">
        <v>85</v>
      </c>
      <c r="F63" s="2" t="s">
        <v>95</v>
      </c>
      <c r="G63" s="2" t="s">
        <v>108</v>
      </c>
      <c r="H63" s="2" t="s">
        <v>115</v>
      </c>
      <c r="I63" s="2" t="s">
        <v>125</v>
      </c>
      <c r="J63" s="2" t="s">
        <v>137</v>
      </c>
      <c r="K63" s="2" t="s">
        <v>146</v>
      </c>
      <c r="L63" s="2" t="s">
        <v>159</v>
      </c>
      <c r="M63" s="2" t="s">
        <v>169</v>
      </c>
      <c r="N63" s="2" t="s">
        <v>203</v>
      </c>
      <c r="O63" s="2" t="s">
        <v>365</v>
      </c>
    </row>
    <row r="64" spans="1:16" x14ac:dyDescent="0.25">
      <c r="A64" t="s">
        <v>565</v>
      </c>
      <c r="D64" s="2" t="s">
        <v>647</v>
      </c>
      <c r="E64" s="2" t="s">
        <v>652</v>
      </c>
      <c r="F64" s="2" t="s">
        <v>657</v>
      </c>
      <c r="G64" s="2" t="s">
        <v>662</v>
      </c>
      <c r="H64" s="2" t="s">
        <v>667</v>
      </c>
      <c r="I64" s="2" t="s">
        <v>672</v>
      </c>
      <c r="J64" s="2" t="s">
        <v>677</v>
      </c>
      <c r="K64" s="2" t="s">
        <v>684</v>
      </c>
      <c r="L64" s="2" t="s">
        <v>689</v>
      </c>
      <c r="M64" s="2" t="s">
        <v>694</v>
      </c>
      <c r="N64" s="2" t="s">
        <v>697</v>
      </c>
      <c r="O64" s="2" t="s">
        <v>702</v>
      </c>
    </row>
    <row r="65" spans="1:15" x14ac:dyDescent="0.25">
      <c r="A65" t="s">
        <v>51</v>
      </c>
      <c r="D65" s="2" t="s">
        <v>389</v>
      </c>
      <c r="E65" s="2" t="s">
        <v>394</v>
      </c>
      <c r="F65" s="2" t="s">
        <v>399</v>
      </c>
      <c r="G65" s="2" t="s">
        <v>404</v>
      </c>
      <c r="H65" s="2" t="s">
        <v>409</v>
      </c>
      <c r="I65" s="2" t="s">
        <v>414</v>
      </c>
      <c r="J65" s="2" t="s">
        <v>419</v>
      </c>
      <c r="K65" s="2" t="s">
        <v>424</v>
      </c>
      <c r="L65" s="2" t="s">
        <v>429</v>
      </c>
      <c r="M65" s="2" t="s">
        <v>434</v>
      </c>
      <c r="N65" s="2" t="s">
        <v>439</v>
      </c>
      <c r="O65" s="2" t="s">
        <v>544</v>
      </c>
    </row>
    <row r="66" spans="1:15" x14ac:dyDescent="0.25">
      <c r="A66" t="s">
        <v>3</v>
      </c>
      <c r="D66" s="2" t="s">
        <v>648</v>
      </c>
      <c r="E66" s="2" t="s">
        <v>653</v>
      </c>
      <c r="F66" s="2" t="s">
        <v>658</v>
      </c>
      <c r="G66" s="2" t="s">
        <v>663</v>
      </c>
      <c r="H66" s="2" t="s">
        <v>668</v>
      </c>
      <c r="I66" s="2" t="s">
        <v>673</v>
      </c>
      <c r="J66" s="2" t="s">
        <v>678</v>
      </c>
      <c r="K66" s="2" t="s">
        <v>685</v>
      </c>
      <c r="L66" s="2" t="s">
        <v>690</v>
      </c>
      <c r="M66" s="2" t="s">
        <v>680</v>
      </c>
      <c r="N66" s="2" t="s">
        <v>698</v>
      </c>
      <c r="O66" s="2" t="s">
        <v>703</v>
      </c>
    </row>
    <row r="67" spans="1:15" x14ac:dyDescent="0.2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t="s">
        <v>248</v>
      </c>
      <c r="D68" s="2">
        <v>0.37</v>
      </c>
      <c r="E68" s="2">
        <v>0.37</v>
      </c>
      <c r="F68" s="2">
        <v>0.37</v>
      </c>
      <c r="G68" s="2">
        <v>0.37</v>
      </c>
      <c r="H68" s="2">
        <v>0.37</v>
      </c>
      <c r="I68" s="2">
        <v>0.37</v>
      </c>
      <c r="J68" s="2">
        <v>0.37</v>
      </c>
      <c r="K68" s="2">
        <v>0.37</v>
      </c>
      <c r="L68" s="2">
        <v>0.37</v>
      </c>
      <c r="M68" s="2">
        <v>0.37</v>
      </c>
      <c r="N68" s="2">
        <v>0.37</v>
      </c>
      <c r="O68" s="2">
        <v>0.37</v>
      </c>
    </row>
    <row r="70" spans="1:15" x14ac:dyDescent="0.25">
      <c r="A70" s="1" t="s">
        <v>563</v>
      </c>
      <c r="B70" t="s">
        <v>564</v>
      </c>
    </row>
    <row r="71" spans="1:15" x14ac:dyDescent="0.25">
      <c r="A71" s="1" t="s">
        <v>236</v>
      </c>
      <c r="D71" s="44" t="s">
        <v>247</v>
      </c>
      <c r="E71" s="44"/>
      <c r="F71" s="44"/>
      <c r="G71" s="44"/>
      <c r="H71" s="44"/>
      <c r="I71" s="44"/>
      <c r="L71" s="9"/>
    </row>
    <row r="72" spans="1:15" x14ac:dyDescent="0.25">
      <c r="A72" s="20" t="s">
        <v>713</v>
      </c>
      <c r="D72" s="21">
        <v>580</v>
      </c>
      <c r="E72" s="21">
        <v>582</v>
      </c>
      <c r="F72" s="21">
        <v>584</v>
      </c>
      <c r="G72" s="21">
        <v>586</v>
      </c>
      <c r="H72" s="21">
        <v>588</v>
      </c>
      <c r="I72" s="21">
        <v>590</v>
      </c>
      <c r="L72" s="9"/>
    </row>
    <row r="73" spans="1:15" x14ac:dyDescent="0.25">
      <c r="A73" t="s">
        <v>3</v>
      </c>
      <c r="C73" s="9"/>
      <c r="D73" s="2" t="s">
        <v>494</v>
      </c>
      <c r="E73" s="2" t="s">
        <v>548</v>
      </c>
      <c r="F73" s="2" t="s">
        <v>506</v>
      </c>
      <c r="G73" s="2" t="s">
        <v>514</v>
      </c>
      <c r="H73" s="2" t="s">
        <v>520</v>
      </c>
      <c r="I73" s="2" t="s">
        <v>527</v>
      </c>
      <c r="K73" s="2"/>
    </row>
    <row r="74" spans="1:15" x14ac:dyDescent="0.25">
      <c r="A74" s="12" t="s">
        <v>51</v>
      </c>
      <c r="D74" s="2" t="s">
        <v>293</v>
      </c>
      <c r="E74" s="2" t="s">
        <v>309</v>
      </c>
      <c r="F74" s="2" t="s">
        <v>538</v>
      </c>
      <c r="G74" s="2" t="s">
        <v>333</v>
      </c>
      <c r="H74" s="2" t="s">
        <v>341</v>
      </c>
      <c r="I74" s="2" t="s">
        <v>354</v>
      </c>
      <c r="K74" s="2"/>
    </row>
    <row r="75" spans="1:15" x14ac:dyDescent="0.25">
      <c r="A75" s="12" t="s">
        <v>565</v>
      </c>
      <c r="D75" s="2" t="s">
        <v>495</v>
      </c>
      <c r="E75" s="2" t="s">
        <v>549</v>
      </c>
      <c r="F75" s="2" t="s">
        <v>507</v>
      </c>
      <c r="G75" s="2" t="s">
        <v>515</v>
      </c>
      <c r="H75" s="2" t="s">
        <v>521</v>
      </c>
      <c r="I75" s="2" t="s">
        <v>211</v>
      </c>
      <c r="K75" s="2"/>
    </row>
    <row r="76" spans="1:15" x14ac:dyDescent="0.25">
      <c r="A76" s="12" t="s">
        <v>566</v>
      </c>
      <c r="D76" s="2" t="s">
        <v>294</v>
      </c>
      <c r="E76" s="2" t="s">
        <v>310</v>
      </c>
      <c r="F76" s="2" t="s">
        <v>539</v>
      </c>
      <c r="G76" s="2" t="s">
        <v>334</v>
      </c>
      <c r="H76" s="2" t="s">
        <v>342</v>
      </c>
      <c r="I76" s="2" t="s">
        <v>355</v>
      </c>
      <c r="K76" s="2"/>
    </row>
    <row r="77" spans="1:15" x14ac:dyDescent="0.25">
      <c r="A77" s="12" t="s">
        <v>567</v>
      </c>
      <c r="D77" s="2" t="s">
        <v>295</v>
      </c>
      <c r="E77" s="2" t="s">
        <v>311</v>
      </c>
      <c r="F77" s="2" t="s">
        <v>509</v>
      </c>
      <c r="G77" s="2" t="s">
        <v>335</v>
      </c>
      <c r="H77" s="2" t="s">
        <v>343</v>
      </c>
      <c r="I77" s="2" t="s">
        <v>356</v>
      </c>
      <c r="K77" s="2"/>
    </row>
    <row r="78" spans="1:15" x14ac:dyDescent="0.25">
      <c r="A78" s="12" t="s">
        <v>568</v>
      </c>
      <c r="D78" s="2" t="s">
        <v>590</v>
      </c>
      <c r="E78" s="2" t="s">
        <v>600</v>
      </c>
      <c r="F78" s="2" t="s">
        <v>609</v>
      </c>
      <c r="G78" s="2" t="s">
        <v>614</v>
      </c>
      <c r="H78" s="2" t="s">
        <v>623</v>
      </c>
      <c r="I78" s="2" t="s">
        <v>528</v>
      </c>
      <c r="K78" s="2"/>
    </row>
    <row r="79" spans="1:15" x14ac:dyDescent="0.25">
      <c r="A79" s="12" t="s">
        <v>569</v>
      </c>
      <c r="D79" s="2" t="s">
        <v>591</v>
      </c>
      <c r="E79" s="2" t="s">
        <v>601</v>
      </c>
      <c r="F79" s="2" t="s">
        <v>610</v>
      </c>
      <c r="G79" s="2" t="s">
        <v>615</v>
      </c>
      <c r="H79" s="2" t="s">
        <v>624</v>
      </c>
      <c r="I79" s="2" t="s">
        <v>632</v>
      </c>
      <c r="K79" s="2"/>
    </row>
    <row r="80" spans="1:15" x14ac:dyDescent="0.25">
      <c r="A80" s="12" t="s">
        <v>570</v>
      </c>
      <c r="D80" s="2" t="s">
        <v>592</v>
      </c>
      <c r="E80" s="2" t="s">
        <v>602</v>
      </c>
      <c r="F80" s="2" t="s">
        <v>611</v>
      </c>
      <c r="G80" s="2" t="s">
        <v>616</v>
      </c>
      <c r="H80" s="2" t="s">
        <v>625</v>
      </c>
      <c r="I80" s="2" t="s">
        <v>633</v>
      </c>
      <c r="K80" s="2"/>
    </row>
    <row r="81" spans="1:14" x14ac:dyDescent="0.25">
      <c r="A81" s="12" t="s">
        <v>461</v>
      </c>
      <c r="D81" s="2" t="s">
        <v>593</v>
      </c>
      <c r="E81" s="2" t="s">
        <v>603</v>
      </c>
      <c r="F81" s="2" t="s">
        <v>612</v>
      </c>
      <c r="G81" s="2" t="s">
        <v>617</v>
      </c>
      <c r="H81" s="2" t="s">
        <v>626</v>
      </c>
      <c r="I81" s="2" t="s">
        <v>634</v>
      </c>
      <c r="K81" s="2"/>
    </row>
    <row r="82" spans="1:14" x14ac:dyDescent="0.25">
      <c r="A82" s="12" t="s">
        <v>459</v>
      </c>
      <c r="D82" s="2" t="s">
        <v>598</v>
      </c>
      <c r="E82" s="2" t="s">
        <v>604</v>
      </c>
      <c r="F82" s="2" t="s">
        <v>613</v>
      </c>
      <c r="G82" s="2" t="s">
        <v>631</v>
      </c>
      <c r="H82" s="2" t="s">
        <v>627</v>
      </c>
      <c r="I82" s="2" t="s">
        <v>635</v>
      </c>
      <c r="K82" s="2"/>
    </row>
    <row r="83" spans="1:14" x14ac:dyDescent="0.25">
      <c r="A83" s="12"/>
    </row>
    <row r="84" spans="1:14" x14ac:dyDescent="0.25">
      <c r="A84" t="s">
        <v>248</v>
      </c>
      <c r="D84" s="2">
        <v>0.37</v>
      </c>
      <c r="E84" s="2">
        <v>0.37</v>
      </c>
      <c r="F84" s="2">
        <v>0.37</v>
      </c>
      <c r="G84" s="2">
        <v>0.37</v>
      </c>
      <c r="H84" s="2">
        <v>0.37</v>
      </c>
      <c r="I84" s="2">
        <v>0.37</v>
      </c>
    </row>
    <row r="86" spans="1:14" x14ac:dyDescent="0.25">
      <c r="A86" s="1" t="s">
        <v>454</v>
      </c>
      <c r="B86" t="s">
        <v>562</v>
      </c>
    </row>
    <row r="87" spans="1:14" x14ac:dyDescent="0.25">
      <c r="A87" s="1" t="s">
        <v>221</v>
      </c>
      <c r="D87" s="44" t="s">
        <v>247</v>
      </c>
      <c r="E87" s="44"/>
      <c r="F87" s="44"/>
      <c r="G87" s="44"/>
      <c r="H87" s="44"/>
      <c r="I87" s="44"/>
    </row>
    <row r="88" spans="1:14" x14ac:dyDescent="0.25">
      <c r="A88" s="20" t="s">
        <v>713</v>
      </c>
      <c r="D88" s="21">
        <v>581</v>
      </c>
      <c r="E88" s="21">
        <v>583</v>
      </c>
      <c r="F88" s="21">
        <v>585</v>
      </c>
      <c r="G88" s="21">
        <v>587</v>
      </c>
      <c r="H88" s="21">
        <v>589</v>
      </c>
      <c r="I88" s="21">
        <v>591</v>
      </c>
    </row>
    <row r="89" spans="1:14" x14ac:dyDescent="0.25">
      <c r="A89" t="s">
        <v>459</v>
      </c>
      <c r="D89" s="2" t="s">
        <v>92</v>
      </c>
      <c r="E89" s="2" t="s">
        <v>112</v>
      </c>
      <c r="F89" s="2" t="s">
        <v>134</v>
      </c>
      <c r="G89" s="2" t="s">
        <v>152</v>
      </c>
      <c r="H89" s="2" t="s">
        <v>197</v>
      </c>
      <c r="I89" s="2" t="s">
        <v>360</v>
      </c>
      <c r="K89" s="2"/>
      <c r="N89" s="2"/>
    </row>
    <row r="90" spans="1:14" x14ac:dyDescent="0.25">
      <c r="A90" t="s">
        <v>461</v>
      </c>
      <c r="D90" s="2" t="s">
        <v>654</v>
      </c>
      <c r="E90" s="2" t="s">
        <v>664</v>
      </c>
      <c r="F90" s="2" t="s">
        <v>674</v>
      </c>
      <c r="G90" s="2" t="s">
        <v>686</v>
      </c>
      <c r="H90" s="2" t="s">
        <v>679</v>
      </c>
      <c r="I90" s="2" t="s">
        <v>361</v>
      </c>
      <c r="K90" s="2"/>
      <c r="N90" s="2"/>
    </row>
    <row r="91" spans="1:14" x14ac:dyDescent="0.25">
      <c r="A91" t="s">
        <v>570</v>
      </c>
      <c r="D91" s="2" t="s">
        <v>396</v>
      </c>
      <c r="E91" s="2" t="s">
        <v>406</v>
      </c>
      <c r="F91" s="2" t="s">
        <v>416</v>
      </c>
      <c r="G91" s="2" t="s">
        <v>426</v>
      </c>
      <c r="H91" s="2" t="s">
        <v>436</v>
      </c>
      <c r="I91" s="2" t="s">
        <v>541</v>
      </c>
      <c r="K91" s="2"/>
      <c r="N91" s="2"/>
    </row>
    <row r="92" spans="1:14" x14ac:dyDescent="0.25">
      <c r="A92" t="s">
        <v>569</v>
      </c>
      <c r="D92" s="2" t="s">
        <v>655</v>
      </c>
      <c r="E92" s="2" t="s">
        <v>665</v>
      </c>
      <c r="F92" s="2" t="s">
        <v>675</v>
      </c>
      <c r="G92" s="2" t="s">
        <v>687</v>
      </c>
      <c r="H92" s="2" t="s">
        <v>695</v>
      </c>
      <c r="I92" s="2" t="s">
        <v>699</v>
      </c>
      <c r="K92" s="2"/>
      <c r="N92" s="2"/>
    </row>
    <row r="93" spans="1:14" x14ac:dyDescent="0.25">
      <c r="A93" t="s">
        <v>568</v>
      </c>
      <c r="D93" s="2" t="s">
        <v>98</v>
      </c>
      <c r="E93" s="2" t="s">
        <v>118</v>
      </c>
      <c r="F93" s="2" t="s">
        <v>140</v>
      </c>
      <c r="G93" s="2" t="s">
        <v>230</v>
      </c>
      <c r="H93" s="2" t="s">
        <v>202</v>
      </c>
      <c r="I93" s="2" t="s">
        <v>700</v>
      </c>
      <c r="K93" s="2"/>
      <c r="N93" s="2"/>
    </row>
    <row r="94" spans="1:14" x14ac:dyDescent="0.25">
      <c r="A94" t="s">
        <v>567</v>
      </c>
      <c r="D94" s="2" t="s">
        <v>656</v>
      </c>
      <c r="E94" s="2" t="s">
        <v>666</v>
      </c>
      <c r="F94" s="2" t="s">
        <v>676</v>
      </c>
      <c r="G94" s="2" t="s">
        <v>688</v>
      </c>
      <c r="H94" s="2" t="s">
        <v>696</v>
      </c>
      <c r="I94" s="2" t="s">
        <v>701</v>
      </c>
      <c r="K94" s="2"/>
      <c r="N94" s="2"/>
    </row>
    <row r="95" spans="1:14" x14ac:dyDescent="0.25">
      <c r="A95" t="s">
        <v>566</v>
      </c>
      <c r="D95" s="2" t="s">
        <v>95</v>
      </c>
      <c r="E95" s="2" t="s">
        <v>115</v>
      </c>
      <c r="F95" s="2" t="s">
        <v>137</v>
      </c>
      <c r="G95" s="2" t="s">
        <v>159</v>
      </c>
      <c r="H95" s="2" t="s">
        <v>203</v>
      </c>
      <c r="I95" s="2" t="s">
        <v>365</v>
      </c>
      <c r="K95" s="2"/>
      <c r="N95" s="2"/>
    </row>
    <row r="96" spans="1:14" x14ac:dyDescent="0.25">
      <c r="A96" t="s">
        <v>565</v>
      </c>
      <c r="D96" s="2" t="s">
        <v>657</v>
      </c>
      <c r="E96" s="2" t="s">
        <v>667</v>
      </c>
      <c r="F96" s="2" t="s">
        <v>677</v>
      </c>
      <c r="G96" s="2" t="s">
        <v>689</v>
      </c>
      <c r="H96" s="2" t="s">
        <v>697</v>
      </c>
      <c r="I96" s="2" t="s">
        <v>702</v>
      </c>
      <c r="K96" s="2"/>
      <c r="N96" s="2"/>
    </row>
    <row r="97" spans="1:11" x14ac:dyDescent="0.25">
      <c r="A97" t="s">
        <v>51</v>
      </c>
      <c r="D97" s="2" t="s">
        <v>399</v>
      </c>
      <c r="E97" s="2" t="s">
        <v>409</v>
      </c>
      <c r="F97" s="2" t="s">
        <v>419</v>
      </c>
      <c r="G97" s="2" t="s">
        <v>429</v>
      </c>
      <c r="H97" s="2" t="s">
        <v>439</v>
      </c>
      <c r="I97" s="2" t="s">
        <v>544</v>
      </c>
      <c r="K97" s="2"/>
    </row>
    <row r="98" spans="1:11" x14ac:dyDescent="0.25">
      <c r="A98" t="s">
        <v>3</v>
      </c>
      <c r="D98" s="2" t="s">
        <v>658</v>
      </c>
      <c r="E98" s="2" t="s">
        <v>668</v>
      </c>
      <c r="F98" s="2" t="s">
        <v>678</v>
      </c>
      <c r="G98" s="2" t="s">
        <v>690</v>
      </c>
      <c r="H98" s="2" t="s">
        <v>698</v>
      </c>
      <c r="I98" s="2" t="s">
        <v>703</v>
      </c>
      <c r="K98" s="2"/>
    </row>
    <row r="100" spans="1:11" x14ac:dyDescent="0.25">
      <c r="D100" s="2">
        <v>0.37</v>
      </c>
      <c r="E100" s="2">
        <v>0.37</v>
      </c>
      <c r="F100" s="2">
        <v>0.37</v>
      </c>
      <c r="G100" s="2">
        <v>0.37</v>
      </c>
      <c r="H100" s="2">
        <v>0.37</v>
      </c>
      <c r="I100" s="2">
        <v>0.37</v>
      </c>
    </row>
  </sheetData>
  <mergeCells count="7">
    <mergeCell ref="D87:I87"/>
    <mergeCell ref="D2:O2"/>
    <mergeCell ref="D20:O20"/>
    <mergeCell ref="P20:Q20"/>
    <mergeCell ref="D55:O55"/>
    <mergeCell ref="D71:I71"/>
    <mergeCell ref="D39:N39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DC7C-46BF-429C-8818-AB11140DA035}">
  <dimension ref="A1:AB36"/>
  <sheetViews>
    <sheetView workbookViewId="0">
      <selection activeCell="V13" sqref="V13"/>
    </sheetView>
  </sheetViews>
  <sheetFormatPr defaultRowHeight="15" x14ac:dyDescent="0.25"/>
  <cols>
    <col min="24" max="24" width="10.42578125" bestFit="1" customWidth="1"/>
  </cols>
  <sheetData>
    <row r="1" spans="1:28" x14ac:dyDescent="0.25">
      <c r="A1" s="1" t="s">
        <v>772</v>
      </c>
      <c r="B1" t="s">
        <v>773</v>
      </c>
    </row>
    <row r="2" spans="1:28" x14ac:dyDescent="0.25">
      <c r="A2" s="1" t="s">
        <v>2</v>
      </c>
      <c r="D2" s="44" t="s">
        <v>785</v>
      </c>
      <c r="E2" s="44"/>
      <c r="F2" s="44"/>
      <c r="G2" s="44"/>
      <c r="H2" s="45" t="s">
        <v>786</v>
      </c>
      <c r="I2" s="45"/>
      <c r="J2" s="45"/>
      <c r="K2" s="45"/>
      <c r="L2" s="45"/>
      <c r="M2" s="45"/>
      <c r="N2" s="81"/>
      <c r="O2" s="81"/>
      <c r="P2" s="81"/>
      <c r="Q2" s="81"/>
      <c r="R2" s="80"/>
      <c r="S2" s="80"/>
      <c r="X2" s="82">
        <f>(SUM(D13:G13,N13:S13))*0.9</f>
        <v>97.2</v>
      </c>
      <c r="Y2" t="s">
        <v>789</v>
      </c>
    </row>
    <row r="3" spans="1:28" ht="15.75" thickBot="1" x14ac:dyDescent="0.3">
      <c r="A3" s="20" t="s">
        <v>713</v>
      </c>
      <c r="D3" s="21" t="s">
        <v>758</v>
      </c>
      <c r="E3" s="21" t="s">
        <v>759</v>
      </c>
      <c r="F3" s="21" t="s">
        <v>760</v>
      </c>
      <c r="G3" s="21" t="s">
        <v>761</v>
      </c>
      <c r="H3" s="22" t="s">
        <v>762</v>
      </c>
      <c r="I3" s="22" t="s">
        <v>763</v>
      </c>
      <c r="J3" s="22" t="s">
        <v>764</v>
      </c>
      <c r="K3" s="22" t="s">
        <v>765</v>
      </c>
      <c r="L3" s="22" t="s">
        <v>766</v>
      </c>
      <c r="M3" s="22" t="s">
        <v>767</v>
      </c>
      <c r="N3" s="21" t="s">
        <v>768</v>
      </c>
      <c r="O3" s="21" t="s">
        <v>769</v>
      </c>
      <c r="P3" s="21" t="s">
        <v>770</v>
      </c>
      <c r="Q3" s="21" t="s">
        <v>771</v>
      </c>
      <c r="R3" s="21" t="s">
        <v>808</v>
      </c>
      <c r="S3" s="21" t="s">
        <v>809</v>
      </c>
      <c r="X3" s="83">
        <f>(SUM(H13:M13))*1.5</f>
        <v>114</v>
      </c>
      <c r="Y3" s="11" t="s">
        <v>790</v>
      </c>
      <c r="Z3" s="11"/>
      <c r="AA3" s="11"/>
      <c r="AB3" s="11"/>
    </row>
    <row r="4" spans="1:28" ht="15.75" thickTop="1" x14ac:dyDescent="0.25">
      <c r="A4" t="s">
        <v>757</v>
      </c>
      <c r="D4" s="2" t="s">
        <v>774</v>
      </c>
      <c r="E4" s="2"/>
      <c r="F4" s="2" t="s">
        <v>779</v>
      </c>
      <c r="G4" s="2"/>
      <c r="H4" s="2" t="s">
        <v>172</v>
      </c>
      <c r="I4" s="2"/>
      <c r="J4" s="2" t="s">
        <v>781</v>
      </c>
      <c r="K4" s="2"/>
      <c r="L4" s="2"/>
      <c r="M4" s="2"/>
      <c r="N4" s="2" t="s">
        <v>776</v>
      </c>
      <c r="O4" s="2"/>
      <c r="P4" s="2" t="s">
        <v>782</v>
      </c>
      <c r="Q4" s="2"/>
      <c r="R4" s="2" t="s">
        <v>783</v>
      </c>
      <c r="S4" s="2"/>
      <c r="U4" t="s">
        <v>788</v>
      </c>
      <c r="X4" s="82">
        <f>(SUM(X2:X3))*5</f>
        <v>1056</v>
      </c>
    </row>
    <row r="5" spans="1:28" x14ac:dyDescent="0.25">
      <c r="A5" s="12" t="s">
        <v>3</v>
      </c>
      <c r="D5" s="2" t="s">
        <v>170</v>
      </c>
      <c r="E5" s="2"/>
      <c r="F5" s="2" t="s">
        <v>58</v>
      </c>
      <c r="G5" s="2"/>
      <c r="H5" s="2" t="s">
        <v>10</v>
      </c>
      <c r="I5" s="2"/>
      <c r="J5" s="2" t="s">
        <v>58</v>
      </c>
      <c r="K5" s="2"/>
      <c r="L5" s="2"/>
      <c r="M5" s="2"/>
      <c r="N5" s="2" t="s">
        <v>268</v>
      </c>
      <c r="O5" s="2"/>
      <c r="P5" s="2" t="s">
        <v>58</v>
      </c>
      <c r="Q5" s="2"/>
      <c r="R5" s="2" t="s">
        <v>58</v>
      </c>
      <c r="S5" s="2"/>
    </row>
    <row r="6" spans="1:28" x14ac:dyDescent="0.25">
      <c r="A6" t="s">
        <v>6</v>
      </c>
      <c r="D6" s="2"/>
      <c r="E6" s="2" t="s">
        <v>194</v>
      </c>
      <c r="F6" s="2" t="s">
        <v>21</v>
      </c>
      <c r="G6" s="2"/>
      <c r="H6" s="2"/>
      <c r="I6" s="2"/>
      <c r="J6" s="2" t="s">
        <v>58</v>
      </c>
      <c r="K6" s="2"/>
      <c r="L6" s="2"/>
      <c r="M6" s="2"/>
      <c r="N6" s="2"/>
      <c r="O6" s="2"/>
      <c r="P6" s="2" t="s">
        <v>58</v>
      </c>
      <c r="Q6" s="2"/>
      <c r="R6" s="2" t="s">
        <v>58</v>
      </c>
      <c r="S6" s="2"/>
    </row>
    <row r="7" spans="1:28" x14ac:dyDescent="0.25">
      <c r="A7" t="s">
        <v>459</v>
      </c>
      <c r="D7" s="2"/>
      <c r="E7" s="2" t="s">
        <v>58</v>
      </c>
      <c r="F7" s="2"/>
      <c r="G7" s="2"/>
      <c r="H7" s="2"/>
      <c r="I7" s="2" t="s">
        <v>627</v>
      </c>
      <c r="J7" s="2" t="s">
        <v>54</v>
      </c>
      <c r="K7" s="2"/>
      <c r="L7" s="2"/>
      <c r="M7" s="2"/>
      <c r="N7" s="2"/>
      <c r="O7" s="2"/>
      <c r="P7" s="2" t="s">
        <v>375</v>
      </c>
      <c r="Q7" s="2"/>
      <c r="R7" s="2" t="s">
        <v>58</v>
      </c>
      <c r="S7" s="2"/>
    </row>
    <row r="8" spans="1:28" x14ac:dyDescent="0.25">
      <c r="A8" t="s">
        <v>267</v>
      </c>
      <c r="D8" s="2"/>
      <c r="E8" s="2" t="s">
        <v>58</v>
      </c>
      <c r="F8" s="2"/>
      <c r="G8" s="2"/>
      <c r="H8" s="2"/>
      <c r="I8" s="2" t="s">
        <v>58</v>
      </c>
      <c r="J8" s="2"/>
      <c r="K8" s="2"/>
      <c r="L8" s="2"/>
      <c r="M8" s="2"/>
      <c r="N8" s="2"/>
      <c r="O8" s="2"/>
      <c r="P8" s="2"/>
      <c r="Q8" s="2"/>
      <c r="R8" s="2" t="s">
        <v>372</v>
      </c>
      <c r="S8" s="2"/>
    </row>
    <row r="9" spans="1:28" x14ac:dyDescent="0.25">
      <c r="A9" t="s">
        <v>52</v>
      </c>
      <c r="D9" s="2"/>
      <c r="E9" s="2" t="s">
        <v>58</v>
      </c>
      <c r="F9" s="2"/>
      <c r="G9" s="2"/>
      <c r="H9" s="2"/>
      <c r="I9" s="2" t="s">
        <v>58</v>
      </c>
      <c r="J9" s="2"/>
      <c r="L9" s="2"/>
      <c r="M9" s="2"/>
      <c r="N9" s="2"/>
      <c r="O9" s="2"/>
      <c r="P9" s="2"/>
      <c r="Q9" s="2"/>
      <c r="R9" s="2"/>
      <c r="S9" s="2" t="s">
        <v>220</v>
      </c>
    </row>
    <row r="10" spans="1:28" x14ac:dyDescent="0.25">
      <c r="A10" t="s">
        <v>3</v>
      </c>
      <c r="D10" s="2"/>
      <c r="E10" s="2" t="s">
        <v>58</v>
      </c>
      <c r="F10" s="2"/>
      <c r="G10" s="2" t="s">
        <v>530</v>
      </c>
      <c r="H10" s="2"/>
      <c r="I10" s="2" t="s">
        <v>58</v>
      </c>
      <c r="J10" s="2"/>
      <c r="K10" s="2" t="s">
        <v>653</v>
      </c>
      <c r="L10" s="2" t="s">
        <v>328</v>
      </c>
      <c r="M10" s="2" t="s">
        <v>680</v>
      </c>
      <c r="N10" s="2"/>
      <c r="O10" s="2" t="s">
        <v>343</v>
      </c>
      <c r="P10" s="2"/>
      <c r="Q10" s="2" t="s">
        <v>703</v>
      </c>
      <c r="R10" s="2"/>
      <c r="S10" s="2" t="s">
        <v>58</v>
      </c>
    </row>
    <row r="11" spans="1:28" x14ac:dyDescent="0.25">
      <c r="A11" t="s">
        <v>757</v>
      </c>
      <c r="D11" s="2"/>
      <c r="E11" s="2" t="s">
        <v>594</v>
      </c>
      <c r="F11" s="2"/>
      <c r="G11" s="2" t="s">
        <v>360</v>
      </c>
      <c r="H11" s="2"/>
      <c r="I11" s="2" t="s">
        <v>780</v>
      </c>
      <c r="J11" s="2"/>
      <c r="K11" s="2" t="s">
        <v>814</v>
      </c>
      <c r="L11" s="2" t="s">
        <v>511</v>
      </c>
      <c r="M11" s="2" t="s">
        <v>775</v>
      </c>
      <c r="N11" s="2"/>
      <c r="O11" s="2" t="s">
        <v>777</v>
      </c>
      <c r="P11" s="2"/>
      <c r="Q11" s="2" t="s">
        <v>778</v>
      </c>
      <c r="R11" s="2"/>
      <c r="S11" s="2" t="s">
        <v>784</v>
      </c>
    </row>
    <row r="12" spans="1:28" x14ac:dyDescent="0.25">
      <c r="K12" s="2"/>
      <c r="L12" s="2"/>
    </row>
    <row r="13" spans="1:28" x14ac:dyDescent="0.25">
      <c r="A13" t="s">
        <v>787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18</v>
      </c>
      <c r="J13" s="2">
        <v>18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18</v>
      </c>
      <c r="Q13" s="2">
        <v>10</v>
      </c>
      <c r="R13" s="2">
        <v>15</v>
      </c>
      <c r="S13" s="2">
        <v>5</v>
      </c>
    </row>
    <row r="15" spans="1:28" x14ac:dyDescent="0.25">
      <c r="A15" s="1" t="s">
        <v>772</v>
      </c>
      <c r="B15" t="s">
        <v>773</v>
      </c>
    </row>
    <row r="16" spans="1:28" x14ac:dyDescent="0.25">
      <c r="A16" s="1" t="s">
        <v>221</v>
      </c>
      <c r="D16" s="44" t="s">
        <v>785</v>
      </c>
      <c r="E16" s="44"/>
      <c r="F16" s="44"/>
      <c r="G16" s="44"/>
      <c r="H16" s="44"/>
      <c r="I16" s="44"/>
      <c r="J16" s="44"/>
      <c r="K16" s="44"/>
    </row>
    <row r="17" spans="1:16" x14ac:dyDescent="0.25">
      <c r="A17" s="20" t="s">
        <v>713</v>
      </c>
      <c r="D17" s="21" t="s">
        <v>791</v>
      </c>
      <c r="E17" s="21" t="s">
        <v>792</v>
      </c>
      <c r="F17" s="21" t="s">
        <v>793</v>
      </c>
      <c r="G17" s="21" t="s">
        <v>794</v>
      </c>
      <c r="H17" s="21" t="s">
        <v>795</v>
      </c>
      <c r="I17" s="21" t="s">
        <v>796</v>
      </c>
      <c r="J17" s="21" t="s">
        <v>797</v>
      </c>
      <c r="K17" s="21" t="s">
        <v>798</v>
      </c>
    </row>
    <row r="18" spans="1:16" x14ac:dyDescent="0.25">
      <c r="A18" t="s">
        <v>757</v>
      </c>
      <c r="D18" s="5" t="s">
        <v>186</v>
      </c>
      <c r="E18" s="2"/>
      <c r="F18" s="2" t="s">
        <v>584</v>
      </c>
      <c r="G18" s="2"/>
      <c r="H18" s="2" t="s">
        <v>281</v>
      </c>
      <c r="I18" s="2"/>
      <c r="J18" s="2" t="s">
        <v>463</v>
      </c>
      <c r="K18" s="2"/>
      <c r="L18" s="2"/>
      <c r="M18" t="s">
        <v>802</v>
      </c>
      <c r="P18" s="82">
        <f>(SUM(D26:K26))*0.9</f>
        <v>86.4</v>
      </c>
    </row>
    <row r="19" spans="1:16" x14ac:dyDescent="0.25">
      <c r="A19" s="12" t="s">
        <v>3</v>
      </c>
      <c r="D19" s="2" t="s">
        <v>14</v>
      </c>
      <c r="E19" s="2"/>
      <c r="F19" s="2" t="s">
        <v>58</v>
      </c>
      <c r="G19" s="2"/>
      <c r="H19" s="2" t="s">
        <v>58</v>
      </c>
      <c r="I19" s="2"/>
      <c r="J19" s="2" t="s">
        <v>58</v>
      </c>
      <c r="K19" s="2"/>
      <c r="L19" s="2"/>
      <c r="M19" s="2"/>
    </row>
    <row r="20" spans="1:16" x14ac:dyDescent="0.25">
      <c r="A20" t="s">
        <v>459</v>
      </c>
      <c r="D20" s="2"/>
      <c r="E20" s="2"/>
      <c r="F20" s="2" t="s">
        <v>222</v>
      </c>
      <c r="G20" s="2"/>
      <c r="H20" s="2" t="s">
        <v>58</v>
      </c>
      <c r="I20" s="2"/>
      <c r="J20" s="2" t="s">
        <v>73</v>
      </c>
      <c r="K20" s="2"/>
      <c r="L20" s="2"/>
      <c r="M20" s="2"/>
    </row>
    <row r="21" spans="1:16" x14ac:dyDescent="0.25">
      <c r="A21" t="s">
        <v>267</v>
      </c>
      <c r="D21" s="2"/>
      <c r="E21" s="2"/>
      <c r="F21" s="2"/>
      <c r="G21" s="2"/>
      <c r="H21" s="2" t="s">
        <v>385</v>
      </c>
      <c r="I21" s="2"/>
      <c r="J21" s="2"/>
      <c r="K21" s="2"/>
      <c r="L21" s="2"/>
      <c r="M21" s="2"/>
    </row>
    <row r="22" spans="1:16" x14ac:dyDescent="0.25">
      <c r="A22" t="s">
        <v>52</v>
      </c>
      <c r="D22" s="2"/>
      <c r="E22" s="2"/>
      <c r="F22" s="2"/>
      <c r="G22" s="2"/>
      <c r="H22" s="2"/>
      <c r="I22" s="2" t="s">
        <v>220</v>
      </c>
      <c r="J22" s="2"/>
      <c r="K22" s="2"/>
      <c r="L22" s="2"/>
      <c r="M22" s="2"/>
    </row>
    <row r="23" spans="1:16" x14ac:dyDescent="0.25">
      <c r="A23" t="s">
        <v>3</v>
      </c>
      <c r="D23" s="2"/>
      <c r="E23" s="2" t="s">
        <v>439</v>
      </c>
      <c r="F23" s="2"/>
      <c r="G23" s="2" t="s">
        <v>530</v>
      </c>
      <c r="H23" s="2"/>
      <c r="I23" s="2" t="s">
        <v>58</v>
      </c>
      <c r="J23" s="2"/>
      <c r="K23" s="2" t="s">
        <v>703</v>
      </c>
      <c r="L23" s="2"/>
      <c r="M23" s="2"/>
    </row>
    <row r="24" spans="1:16" x14ac:dyDescent="0.25">
      <c r="A24" t="s">
        <v>757</v>
      </c>
      <c r="D24" s="2"/>
      <c r="E24" s="2" t="s">
        <v>799</v>
      </c>
      <c r="F24" s="2"/>
      <c r="G24" s="2" t="s">
        <v>360</v>
      </c>
      <c r="H24" s="2"/>
      <c r="I24" s="2" t="s">
        <v>784</v>
      </c>
      <c r="J24" s="2"/>
      <c r="K24" s="2" t="s">
        <v>778</v>
      </c>
      <c r="L24" s="2"/>
      <c r="M24" s="2"/>
    </row>
    <row r="26" spans="1:16" x14ac:dyDescent="0.25">
      <c r="A26" t="s">
        <v>787</v>
      </c>
      <c r="D26" s="2">
        <v>10</v>
      </c>
      <c r="E26" s="2">
        <v>10</v>
      </c>
      <c r="F26" s="2">
        <v>18</v>
      </c>
      <c r="G26" s="2">
        <v>10</v>
      </c>
      <c r="H26" s="2">
        <v>15</v>
      </c>
      <c r="I26" s="2">
        <v>5</v>
      </c>
      <c r="J26" s="2">
        <v>18</v>
      </c>
      <c r="K26" s="2">
        <v>10</v>
      </c>
      <c r="L26" s="2"/>
      <c r="M26" s="2"/>
    </row>
    <row r="28" spans="1:16" x14ac:dyDescent="0.25">
      <c r="A28" s="1" t="s">
        <v>772</v>
      </c>
      <c r="B28" t="s">
        <v>773</v>
      </c>
    </row>
    <row r="29" spans="1:16" x14ac:dyDescent="0.25">
      <c r="A29" s="1" t="s">
        <v>236</v>
      </c>
      <c r="D29" s="44" t="s">
        <v>785</v>
      </c>
      <c r="E29" s="44"/>
      <c r="F29" s="44"/>
      <c r="G29" s="44"/>
    </row>
    <row r="30" spans="1:16" x14ac:dyDescent="0.25">
      <c r="A30" s="20" t="s">
        <v>713</v>
      </c>
      <c r="D30" s="21" t="s">
        <v>803</v>
      </c>
      <c r="E30" s="21" t="s">
        <v>804</v>
      </c>
      <c r="F30" s="21" t="s">
        <v>805</v>
      </c>
      <c r="G30" s="21" t="s">
        <v>806</v>
      </c>
    </row>
    <row r="31" spans="1:16" x14ac:dyDescent="0.25">
      <c r="A31" t="s">
        <v>757</v>
      </c>
      <c r="D31" s="2" t="s">
        <v>193</v>
      </c>
      <c r="E31" s="2"/>
      <c r="F31" s="2" t="s">
        <v>289</v>
      </c>
      <c r="G31" s="2"/>
      <c r="I31" t="s">
        <v>807</v>
      </c>
      <c r="L31" s="82">
        <f>(SUM(D36:G36))*0.9</f>
        <v>31.5</v>
      </c>
    </row>
    <row r="32" spans="1:16" x14ac:dyDescent="0.25">
      <c r="A32" t="s">
        <v>3</v>
      </c>
      <c r="D32" s="2" t="s">
        <v>16</v>
      </c>
      <c r="E32" s="2"/>
      <c r="F32" s="2" t="s">
        <v>494</v>
      </c>
      <c r="G32" s="2" t="s">
        <v>703</v>
      </c>
    </row>
    <row r="33" spans="1:7" x14ac:dyDescent="0.25">
      <c r="A33" t="s">
        <v>52</v>
      </c>
      <c r="D33" s="2"/>
      <c r="E33" s="2" t="s">
        <v>220</v>
      </c>
      <c r="F33" s="2"/>
      <c r="G33" s="2" t="s">
        <v>58</v>
      </c>
    </row>
    <row r="34" spans="1:7" x14ac:dyDescent="0.25">
      <c r="A34" t="s">
        <v>757</v>
      </c>
      <c r="D34" s="2"/>
      <c r="E34" s="2" t="s">
        <v>784</v>
      </c>
      <c r="F34" s="2"/>
      <c r="G34" s="2" t="s">
        <v>778</v>
      </c>
    </row>
    <row r="35" spans="1:7" x14ac:dyDescent="0.25">
      <c r="D35" s="2"/>
      <c r="E35" s="2"/>
      <c r="F35" s="2"/>
      <c r="G35" s="2"/>
    </row>
    <row r="36" spans="1:7" x14ac:dyDescent="0.25">
      <c r="A36" t="s">
        <v>787</v>
      </c>
      <c r="D36" s="2">
        <v>10</v>
      </c>
      <c r="E36" s="2">
        <v>5</v>
      </c>
      <c r="F36" s="2">
        <v>10</v>
      </c>
      <c r="G36" s="2">
        <v>10</v>
      </c>
    </row>
  </sheetData>
  <mergeCells count="5">
    <mergeCell ref="D29:G29"/>
    <mergeCell ref="D16:K16"/>
    <mergeCell ref="H2:M2"/>
    <mergeCell ref="R2:S2"/>
    <mergeCell ref="D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3F4D-3DBC-450D-A7DA-3E8F790E4BDC}">
  <dimension ref="B1:K19"/>
  <sheetViews>
    <sheetView workbookViewId="0">
      <selection activeCell="B20" sqref="B20"/>
    </sheetView>
  </sheetViews>
  <sheetFormatPr defaultRowHeight="15" x14ac:dyDescent="0.25"/>
  <cols>
    <col min="4" max="4" width="2.28515625" customWidth="1"/>
    <col min="5" max="5" width="42.85546875" customWidth="1"/>
    <col min="7" max="7" width="2.28515625" style="105" customWidth="1"/>
    <col min="8" max="8" width="42.85546875" customWidth="1"/>
    <col min="10" max="10" width="2.28515625" customWidth="1"/>
    <col min="11" max="11" width="42.85546875" customWidth="1"/>
  </cols>
  <sheetData>
    <row r="1" spans="2:11" ht="15.75" thickBot="1" x14ac:dyDescent="0.3"/>
    <row r="2" spans="2:11" ht="15" customHeight="1" x14ac:dyDescent="0.25">
      <c r="B2" s="147" t="s">
        <v>835</v>
      </c>
      <c r="C2" s="138" t="s">
        <v>824</v>
      </c>
      <c r="D2" s="148"/>
      <c r="E2" s="149"/>
      <c r="F2" s="138" t="s">
        <v>826</v>
      </c>
      <c r="G2" s="150"/>
      <c r="H2" s="149"/>
      <c r="I2" s="138" t="s">
        <v>828</v>
      </c>
      <c r="J2" s="150"/>
      <c r="K2" s="149"/>
    </row>
    <row r="3" spans="2:11" ht="15" customHeight="1" x14ac:dyDescent="0.25">
      <c r="B3" s="147"/>
      <c r="C3" s="139"/>
      <c r="D3" s="142"/>
      <c r="E3" s="16"/>
      <c r="F3" s="139"/>
      <c r="G3" s="142"/>
      <c r="H3" s="16"/>
      <c r="I3" s="139"/>
      <c r="J3" s="142"/>
      <c r="K3" s="16"/>
    </row>
    <row r="4" spans="2:11" ht="15" customHeight="1" x14ac:dyDescent="0.25">
      <c r="B4" s="147"/>
      <c r="C4" s="139"/>
      <c r="D4" s="142"/>
      <c r="E4" s="143" t="s">
        <v>834</v>
      </c>
      <c r="F4" s="139"/>
      <c r="G4" s="154"/>
      <c r="H4" s="141" t="s">
        <v>836</v>
      </c>
      <c r="I4" s="139"/>
      <c r="J4" s="154"/>
      <c r="K4" s="155" t="s">
        <v>837</v>
      </c>
    </row>
    <row r="5" spans="2:11" ht="15" customHeight="1" x14ac:dyDescent="0.25">
      <c r="B5" s="147"/>
      <c r="C5" s="139"/>
      <c r="D5" s="142"/>
      <c r="E5" s="16" t="s">
        <v>833</v>
      </c>
      <c r="F5" s="139"/>
      <c r="G5" s="154"/>
      <c r="H5" s="144"/>
      <c r="I5" s="139"/>
      <c r="J5" s="154"/>
      <c r="K5" s="156"/>
    </row>
    <row r="6" spans="2:11" ht="15" customHeight="1" x14ac:dyDescent="0.25">
      <c r="B6" s="147"/>
      <c r="C6" s="139"/>
      <c r="D6" s="142"/>
      <c r="E6" s="16"/>
      <c r="F6" s="139"/>
      <c r="G6" s="142"/>
      <c r="H6" s="16"/>
      <c r="I6" s="139"/>
      <c r="J6" s="142"/>
      <c r="K6" s="16"/>
    </row>
    <row r="7" spans="2:11" ht="15.75" customHeight="1" thickBot="1" x14ac:dyDescent="0.3">
      <c r="B7" s="147"/>
      <c r="C7" s="140"/>
      <c r="D7" s="151"/>
      <c r="E7" s="152"/>
      <c r="F7" s="140"/>
      <c r="G7" s="153"/>
      <c r="H7" s="152"/>
      <c r="I7" s="140"/>
      <c r="J7" s="153"/>
      <c r="K7" s="152"/>
    </row>
    <row r="8" spans="2:11" ht="15" customHeight="1" x14ac:dyDescent="0.25">
      <c r="B8" s="147" t="s">
        <v>835</v>
      </c>
      <c r="C8" s="138" t="s">
        <v>825</v>
      </c>
      <c r="D8" s="148"/>
      <c r="E8" s="149"/>
      <c r="F8" s="138" t="s">
        <v>827</v>
      </c>
      <c r="G8" s="150"/>
      <c r="H8" s="149"/>
      <c r="I8" s="138" t="s">
        <v>829</v>
      </c>
      <c r="J8" s="150"/>
      <c r="K8" s="149"/>
    </row>
    <row r="9" spans="2:11" ht="15" customHeight="1" x14ac:dyDescent="0.25">
      <c r="B9" s="147"/>
      <c r="C9" s="139"/>
      <c r="D9" s="142"/>
      <c r="E9" s="16"/>
      <c r="F9" s="139"/>
      <c r="G9" s="142"/>
      <c r="H9" s="16"/>
      <c r="I9" s="139"/>
      <c r="J9" s="142"/>
      <c r="K9" s="16"/>
    </row>
    <row r="10" spans="2:11" ht="15" customHeight="1" x14ac:dyDescent="0.25">
      <c r="B10" s="147"/>
      <c r="C10" s="139"/>
      <c r="D10" s="142"/>
      <c r="E10" s="16" t="s">
        <v>830</v>
      </c>
      <c r="F10" s="139"/>
      <c r="G10" s="142"/>
      <c r="H10" s="16" t="s">
        <v>831</v>
      </c>
      <c r="I10" s="139"/>
      <c r="J10" s="142"/>
      <c r="K10" s="16" t="s">
        <v>832</v>
      </c>
    </row>
    <row r="11" spans="2:11" ht="15" customHeight="1" x14ac:dyDescent="0.25">
      <c r="B11" s="147"/>
      <c r="C11" s="139"/>
      <c r="D11" s="142"/>
      <c r="E11" s="16"/>
      <c r="F11" s="139"/>
      <c r="G11" s="142"/>
      <c r="H11" s="16"/>
      <c r="I11" s="139"/>
      <c r="J11" s="142"/>
      <c r="K11" s="16"/>
    </row>
    <row r="12" spans="2:11" ht="15" customHeight="1" x14ac:dyDescent="0.25">
      <c r="B12" s="147"/>
      <c r="C12" s="139"/>
      <c r="D12" s="142"/>
      <c r="E12" s="16"/>
      <c r="F12" s="139"/>
      <c r="G12" s="142"/>
      <c r="H12" s="16"/>
      <c r="I12" s="139"/>
      <c r="J12" s="142"/>
      <c r="K12" s="16"/>
    </row>
    <row r="13" spans="2:11" ht="15.75" customHeight="1" thickBot="1" x14ac:dyDescent="0.3">
      <c r="B13" s="147"/>
      <c r="C13" s="140"/>
      <c r="D13" s="151"/>
      <c r="E13" s="152"/>
      <c r="F13" s="140"/>
      <c r="G13" s="153"/>
      <c r="H13" s="152"/>
      <c r="I13" s="140"/>
      <c r="J13" s="153"/>
      <c r="K13" s="152"/>
    </row>
    <row r="16" spans="2:11" x14ac:dyDescent="0.25">
      <c r="B16" s="145" t="s">
        <v>838</v>
      </c>
      <c r="C16" s="146"/>
      <c r="D16" s="146"/>
      <c r="E16" s="146"/>
      <c r="F16" s="146"/>
      <c r="G16" s="146"/>
      <c r="H16" s="146"/>
      <c r="I16" s="146"/>
      <c r="J16" s="146"/>
      <c r="K16" s="146"/>
    </row>
    <row r="17" spans="2:11" x14ac:dyDescent="0.25">
      <c r="B17" s="146"/>
      <c r="C17" s="146"/>
      <c r="D17" s="146"/>
      <c r="E17" s="146"/>
      <c r="F17" s="146"/>
      <c r="G17" s="146"/>
      <c r="H17" s="146"/>
      <c r="I17" s="146"/>
      <c r="J17" s="146"/>
      <c r="K17" s="146"/>
    </row>
    <row r="18" spans="2:11" x14ac:dyDescent="0.25">
      <c r="B18" s="146"/>
      <c r="C18" s="146"/>
      <c r="D18" s="146"/>
      <c r="E18" s="146"/>
      <c r="F18" s="146"/>
      <c r="G18" s="146"/>
      <c r="H18" s="146"/>
      <c r="I18" s="146"/>
      <c r="J18" s="146"/>
      <c r="K18" s="146"/>
    </row>
    <row r="19" spans="2:11" x14ac:dyDescent="0.25">
      <c r="B19" s="146"/>
      <c r="C19" s="146"/>
      <c r="D19" s="146"/>
      <c r="E19" s="146"/>
      <c r="F19" s="146"/>
      <c r="G19" s="146"/>
      <c r="H19" s="146"/>
      <c r="I19" s="146"/>
      <c r="J19" s="146"/>
      <c r="K19" s="146"/>
    </row>
  </sheetData>
  <mergeCells count="13">
    <mergeCell ref="I2:I7"/>
    <mergeCell ref="I8:I13"/>
    <mergeCell ref="K4:K5"/>
    <mergeCell ref="H4:H5"/>
    <mergeCell ref="B16:K19"/>
    <mergeCell ref="G4:G5"/>
    <mergeCell ref="J4:J5"/>
    <mergeCell ref="B2:B7"/>
    <mergeCell ref="B8:B13"/>
    <mergeCell ref="C2:C7"/>
    <mergeCell ref="C8:C13"/>
    <mergeCell ref="F2:F7"/>
    <mergeCell ref="F8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0F81-E416-4B35-B6BC-332CB509CE99}">
  <dimension ref="A1"/>
  <sheetViews>
    <sheetView workbookViewId="0">
      <selection activeCell="S13" sqref="S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F223D-3168-4361-9147-053FC06246DC}">
  <dimension ref="B1:S32"/>
  <sheetViews>
    <sheetView tabSelected="1" workbookViewId="0">
      <selection activeCell="C14" sqref="C14"/>
    </sheetView>
  </sheetViews>
  <sheetFormatPr defaultRowHeight="15" x14ac:dyDescent="0.25"/>
  <cols>
    <col min="5" max="5" width="16" customWidth="1"/>
    <col min="15" max="16" width="10.28515625" customWidth="1"/>
    <col min="19" max="19" width="14.140625" bestFit="1" customWidth="1"/>
  </cols>
  <sheetData>
    <row r="1" spans="2:19" ht="15.75" thickBot="1" x14ac:dyDescent="0.3"/>
    <row r="2" spans="2:19" x14ac:dyDescent="0.25">
      <c r="B2" s="56" t="s">
        <v>743</v>
      </c>
      <c r="C2" s="57"/>
      <c r="D2" s="58"/>
      <c r="E2" s="62" t="s">
        <v>744</v>
      </c>
      <c r="F2" s="68" t="s">
        <v>745</v>
      </c>
      <c r="G2" s="69"/>
      <c r="H2" s="69"/>
      <c r="I2" s="69"/>
      <c r="J2" s="70"/>
      <c r="L2" s="117" t="s">
        <v>815</v>
      </c>
      <c r="M2" s="118"/>
      <c r="N2" s="119"/>
      <c r="O2" s="120" t="s">
        <v>2</v>
      </c>
      <c r="P2" s="121"/>
      <c r="Q2" s="122" t="s">
        <v>221</v>
      </c>
      <c r="R2" s="122" t="s">
        <v>236</v>
      </c>
      <c r="S2" s="123" t="s">
        <v>823</v>
      </c>
    </row>
    <row r="3" spans="2:19" x14ac:dyDescent="0.25">
      <c r="B3" s="59"/>
      <c r="C3" s="60"/>
      <c r="D3" s="61"/>
      <c r="E3" s="63"/>
      <c r="F3" s="66" t="s">
        <v>746</v>
      </c>
      <c r="G3" s="66" t="s">
        <v>747</v>
      </c>
      <c r="H3" s="66" t="s">
        <v>748</v>
      </c>
      <c r="I3" s="66" t="s">
        <v>221</v>
      </c>
      <c r="J3" s="67" t="s">
        <v>236</v>
      </c>
      <c r="L3" s="124"/>
      <c r="M3" s="125"/>
      <c r="N3" s="126"/>
      <c r="O3" s="127"/>
      <c r="P3" s="128"/>
      <c r="Q3" s="129"/>
      <c r="R3" s="129"/>
      <c r="S3" s="130"/>
    </row>
    <row r="4" spans="2:19" x14ac:dyDescent="0.25">
      <c r="B4" s="15" t="s">
        <v>707</v>
      </c>
      <c r="C4" s="16"/>
      <c r="D4" s="16"/>
      <c r="E4" s="64">
        <f>'Lijn 1-2 | Centrum-Grachthout'!V16</f>
        <v>11.2</v>
      </c>
      <c r="F4" s="71" t="s">
        <v>749</v>
      </c>
      <c r="G4" s="71">
        <v>0</v>
      </c>
      <c r="H4" s="71">
        <v>0</v>
      </c>
      <c r="I4" s="71">
        <v>0</v>
      </c>
      <c r="J4" s="72">
        <v>0</v>
      </c>
      <c r="L4" s="131"/>
      <c r="M4" s="132"/>
      <c r="N4" s="133"/>
      <c r="O4" s="134" t="s">
        <v>819</v>
      </c>
      <c r="P4" s="135" t="s">
        <v>820</v>
      </c>
      <c r="Q4" s="136"/>
      <c r="R4" s="136"/>
      <c r="S4" s="137"/>
    </row>
    <row r="5" spans="2:19" x14ac:dyDescent="0.25">
      <c r="B5" s="15" t="s">
        <v>708</v>
      </c>
      <c r="C5" s="16"/>
      <c r="D5" s="16"/>
      <c r="E5" s="64">
        <f>'Lijn 1-2 | Centrum-Grachthout'!V43</f>
        <v>45.007999999999996</v>
      </c>
      <c r="F5" s="71" t="s">
        <v>750</v>
      </c>
      <c r="G5" s="71" t="s">
        <v>749</v>
      </c>
      <c r="H5" s="71" t="s">
        <v>749</v>
      </c>
      <c r="I5" s="71" t="s">
        <v>749</v>
      </c>
      <c r="J5" s="72" t="s">
        <v>756</v>
      </c>
      <c r="L5" s="15" t="s">
        <v>707</v>
      </c>
      <c r="M5" s="16"/>
      <c r="N5" s="77"/>
      <c r="O5" s="106">
        <f>(((SUM('Lijn 1-2 | Centrum-Grachthout'!D15:G15,'Lijn 1-2 | Centrum-Grachthout'!L15:O15))*60)*5)*0.9</f>
        <v>756</v>
      </c>
      <c r="P5" s="108"/>
      <c r="Q5" s="106"/>
      <c r="R5" s="106"/>
      <c r="S5" s="110">
        <f>SUM(O5:R5)</f>
        <v>756</v>
      </c>
    </row>
    <row r="6" spans="2:19" x14ac:dyDescent="0.25">
      <c r="B6" s="15" t="s">
        <v>709</v>
      </c>
      <c r="C6" s="16"/>
      <c r="D6" s="16"/>
      <c r="E6" s="64">
        <f>'Lijn 3 | Centrum - Zuidwijk'!V23</f>
        <v>51.13000000000001</v>
      </c>
      <c r="F6" s="71" t="s">
        <v>749</v>
      </c>
      <c r="G6" s="71" t="s">
        <v>749</v>
      </c>
      <c r="H6" s="71" t="s">
        <v>749</v>
      </c>
      <c r="I6" s="71" t="s">
        <v>749</v>
      </c>
      <c r="J6" s="72" t="s">
        <v>756</v>
      </c>
      <c r="L6" s="15" t="s">
        <v>708</v>
      </c>
      <c r="M6" s="16"/>
      <c r="N6" s="77"/>
      <c r="O6" s="106">
        <f>(((SUM('Lijn 1-2 | Centrum-Grachthout'!G39:L39,'Lijn 1-2 | Centrum-Grachthout'!P39:R39))*60)*5)*0.9</f>
        <v>839.70000000000016</v>
      </c>
      <c r="P6" s="108">
        <f>(((SUM('Lijn 1-2 | Centrum-Grachthout'!D39:F39,'Lijn 1-2 | Centrum-Grachthout'!M39:O39))*60)*5)*1.5</f>
        <v>1620</v>
      </c>
      <c r="Q6" s="106">
        <f>((SUM('Lijn 1-2 | Centrum-Grachthout'!D60:P60))*60)*0.9</f>
        <v>247.86000000000004</v>
      </c>
      <c r="R6" s="106">
        <f>((SUM('Lijn 1-2 | Centrum-Grachthout'!D81:J81))*60)*0.9</f>
        <v>127.98000000000002</v>
      </c>
      <c r="S6" s="110">
        <f>SUM(O6:R6)</f>
        <v>2835.5400000000004</v>
      </c>
    </row>
    <row r="7" spans="2:19" x14ac:dyDescent="0.25">
      <c r="B7" s="15" t="s">
        <v>710</v>
      </c>
      <c r="C7" s="16"/>
      <c r="D7" s="16"/>
      <c r="E7" s="64">
        <f>'Lijn 4 | Centrum - Ziekenhuis'!U22</f>
        <v>64.943999999999988</v>
      </c>
      <c r="F7" s="71" t="s">
        <v>751</v>
      </c>
      <c r="G7" s="71" t="s">
        <v>751</v>
      </c>
      <c r="H7" s="71" t="s">
        <v>749</v>
      </c>
      <c r="I7" s="71" t="s">
        <v>751</v>
      </c>
      <c r="J7" s="72" t="s">
        <v>756</v>
      </c>
      <c r="L7" s="15" t="s">
        <v>709</v>
      </c>
      <c r="M7" s="16"/>
      <c r="N7" s="77"/>
      <c r="O7" s="106">
        <f>(((SUM('Lijn 3 | Centrum - Zuidwijk'!D16:Q16,'Lijn 3 | Centrum - Zuidwijk'!D31:R31))*60)*5)*0.9</f>
        <v>2659.5</v>
      </c>
      <c r="P7" s="108"/>
      <c r="Q7" s="106">
        <f>((SUM('Lijn 3 | Centrum - Zuidwijk'!D47:O47,'Lijn 3 | Centrum - Zuidwijk'!D62:P62))*60)*0.9</f>
        <v>458.46000000000004</v>
      </c>
      <c r="R7" s="106">
        <f>((SUM('Lijn 3 | Centrum - Zuidwijk'!D78:I78,'Lijn 3 | Centrum - Zuidwijk'!D93:I93))*60)*0.9</f>
        <v>220.32000000000002</v>
      </c>
      <c r="S7" s="110">
        <f>SUM(O7:R7)</f>
        <v>3338.28</v>
      </c>
    </row>
    <row r="8" spans="2:19" ht="15.75" thickBot="1" x14ac:dyDescent="0.3">
      <c r="B8" s="17" t="s">
        <v>711</v>
      </c>
      <c r="C8" s="11"/>
      <c r="D8" s="11"/>
      <c r="E8" s="65">
        <f>'Lijn 5 | Centrum - Ziekenhuis'!U26</f>
        <v>76.959999999999994</v>
      </c>
      <c r="F8" s="73" t="s">
        <v>750</v>
      </c>
      <c r="G8" s="73" t="s">
        <v>750</v>
      </c>
      <c r="H8" s="73" t="s">
        <v>749</v>
      </c>
      <c r="I8" s="73" t="s">
        <v>749</v>
      </c>
      <c r="J8" s="74" t="s">
        <v>749</v>
      </c>
      <c r="L8" s="15" t="s">
        <v>710</v>
      </c>
      <c r="M8" s="16"/>
      <c r="N8" s="77"/>
      <c r="O8" s="106">
        <f>(((SUM('Lijn 4 | Centrum - Ziekenhuis'!D15:P15,'Lijn 4 | Centrum - Ziekenhuis'!D30:P30))*60)*5)*0.9</f>
        <v>3666.6000000000013</v>
      </c>
      <c r="P8" s="108"/>
      <c r="Q8" s="106">
        <f>((SUM('Lijn 4 | Centrum - Ziekenhuis'!D45:N45,'Lijn 4 | Centrum - Ziekenhuis'!D59:N59))*60)*0.9</f>
        <v>614.52000000000021</v>
      </c>
      <c r="R8" s="106">
        <f>((SUM('Lijn 4 | Centrum - Ziekenhuis'!D74:H74,'Lijn 4 | Centrum - Ziekenhuis'!D88:H88))*60)*0.9</f>
        <v>102.60000000000001</v>
      </c>
      <c r="S8" s="110">
        <f>SUM(O8:R8)</f>
        <v>4383.7200000000021</v>
      </c>
    </row>
    <row r="9" spans="2:19" ht="15.75" thickTop="1" x14ac:dyDescent="0.25">
      <c r="B9" s="87" t="s">
        <v>712</v>
      </c>
      <c r="C9" s="88"/>
      <c r="D9" s="94"/>
      <c r="E9" s="97">
        <f>SUM(E4:E8)</f>
        <v>249.24199999999996</v>
      </c>
      <c r="F9" s="84" t="s">
        <v>816</v>
      </c>
      <c r="G9" s="85"/>
      <c r="H9" s="85"/>
      <c r="I9" s="85"/>
      <c r="J9" s="86"/>
      <c r="L9" s="15" t="s">
        <v>711</v>
      </c>
      <c r="M9" s="16"/>
      <c r="N9" s="77"/>
      <c r="O9" s="106">
        <f>(((SUM('Lijn 5 | Centrum - Ziekenhuis'!P17,'Lijn 5 | Centrum - Ziekenhuis'!P36:Q36))*60)*5)*0.9</f>
        <v>299.7</v>
      </c>
      <c r="P9" s="108">
        <f>(((SUM('Lijn 5 | Centrum - Ziekenhuis'!D17:O17,'Lijn 5 | Centrum - Ziekenhuis'!D36:O36))*60)*5)*1.5</f>
        <v>3996</v>
      </c>
      <c r="Q9" s="106">
        <f>((SUM('Lijn 5 | Centrum - Ziekenhuis'!D52:N52,'Lijn 5 | Centrum - Ziekenhuis'!D68:O68))*60)*0.9</f>
        <v>459.53999999999996</v>
      </c>
      <c r="R9" s="106">
        <f>((SUM('Lijn 5 | Centrum - Ziekenhuis'!D84:I84,'Lijn 5 | Centrum - Ziekenhuis'!D100:I100))*60)*0.9</f>
        <v>239.76000000000005</v>
      </c>
      <c r="S9" s="110">
        <f>SUM(O9:R9)</f>
        <v>4995</v>
      </c>
    </row>
    <row r="10" spans="2:19" ht="15.75" thickBot="1" x14ac:dyDescent="0.3">
      <c r="B10" s="89"/>
      <c r="C10" s="90"/>
      <c r="D10" s="95"/>
      <c r="E10" s="98"/>
      <c r="F10" s="102" t="s">
        <v>817</v>
      </c>
      <c r="G10" s="103"/>
      <c r="H10" s="103"/>
      <c r="I10" s="103"/>
      <c r="J10" s="104"/>
      <c r="L10" s="111" t="s">
        <v>821</v>
      </c>
      <c r="M10" s="11"/>
      <c r="N10" s="78"/>
      <c r="O10" s="107">
        <f>'MAT | Lege ritten alle lijnen'!X2*5</f>
        <v>486</v>
      </c>
      <c r="P10" s="109">
        <f>'MAT | Lege ritten alle lijnen'!X3*5</f>
        <v>570</v>
      </c>
      <c r="Q10" s="107">
        <f>'MAT | Lege ritten alle lijnen'!P18</f>
        <v>86.4</v>
      </c>
      <c r="R10" s="107">
        <f>'MAT | Lege ritten alle lijnen'!L31</f>
        <v>31.5</v>
      </c>
      <c r="S10" s="112">
        <f>SUM(O10:R10)</f>
        <v>1173.9000000000001</v>
      </c>
    </row>
    <row r="11" spans="2:19" ht="15.75" customHeight="1" thickTop="1" thickBot="1" x14ac:dyDescent="0.3">
      <c r="B11" s="91"/>
      <c r="C11" s="92"/>
      <c r="D11" s="96"/>
      <c r="E11" s="93"/>
      <c r="F11" s="99" t="s">
        <v>818</v>
      </c>
      <c r="G11" s="100"/>
      <c r="H11" s="100"/>
      <c r="I11" s="100"/>
      <c r="J11" s="101"/>
      <c r="L11" s="113" t="s">
        <v>822</v>
      </c>
      <c r="M11" s="30"/>
      <c r="N11" s="114"/>
      <c r="O11" s="114"/>
      <c r="P11" s="30"/>
      <c r="Q11" s="30"/>
      <c r="R11" s="115"/>
      <c r="S11" s="116">
        <f>SUM(S5:S10)</f>
        <v>17482.440000000002</v>
      </c>
    </row>
    <row r="12" spans="2:19" ht="15.75" thickBot="1" x14ac:dyDescent="0.3"/>
    <row r="13" spans="2:19" ht="31.5" customHeight="1" x14ac:dyDescent="0.25">
      <c r="B13" s="40" t="s">
        <v>732</v>
      </c>
      <c r="C13" s="36" t="s">
        <v>731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36" t="s">
        <v>725</v>
      </c>
      <c r="Q13" s="19"/>
      <c r="R13" s="19"/>
      <c r="S13" s="35" t="s">
        <v>727</v>
      </c>
    </row>
    <row r="14" spans="2:19" x14ac:dyDescent="0.25">
      <c r="B14" s="27">
        <v>1</v>
      </c>
      <c r="C14" s="37" t="s">
        <v>724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7" t="s">
        <v>726</v>
      </c>
      <c r="Q14" s="16"/>
      <c r="R14" s="16"/>
      <c r="S14" s="31">
        <v>200000</v>
      </c>
    </row>
    <row r="15" spans="2:19" x14ac:dyDescent="0.25">
      <c r="B15" s="27">
        <v>2</v>
      </c>
      <c r="C15" s="37" t="s">
        <v>728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7" t="s">
        <v>729</v>
      </c>
      <c r="Q15" s="16"/>
      <c r="R15" s="16"/>
      <c r="S15" s="32">
        <v>300000</v>
      </c>
    </row>
    <row r="16" spans="2:19" x14ac:dyDescent="0.25">
      <c r="B16" s="27">
        <v>3</v>
      </c>
      <c r="C16" s="37" t="s">
        <v>810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7" t="s">
        <v>729</v>
      </c>
      <c r="Q16" s="16"/>
      <c r="R16" s="16"/>
      <c r="S16" s="32">
        <v>300000</v>
      </c>
    </row>
    <row r="17" spans="2:19" x14ac:dyDescent="0.25">
      <c r="B17" s="27">
        <v>4</v>
      </c>
      <c r="C17" s="37" t="s">
        <v>811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7" t="s">
        <v>726</v>
      </c>
      <c r="Q17" s="16"/>
      <c r="R17" s="16"/>
      <c r="S17" s="32">
        <v>200000</v>
      </c>
    </row>
    <row r="18" spans="2:19" x14ac:dyDescent="0.25">
      <c r="B18" s="27">
        <v>5</v>
      </c>
      <c r="C18" s="37" t="s">
        <v>812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7" t="s">
        <v>726</v>
      </c>
      <c r="Q18" s="16"/>
      <c r="R18" s="16"/>
      <c r="S18" s="32">
        <v>200000</v>
      </c>
    </row>
    <row r="19" spans="2:19" x14ac:dyDescent="0.25">
      <c r="B19" s="27">
        <v>6</v>
      </c>
      <c r="C19" s="37" t="s">
        <v>813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7" t="s">
        <v>726</v>
      </c>
      <c r="Q19" s="16"/>
      <c r="R19" s="16"/>
      <c r="S19" s="32">
        <v>200000</v>
      </c>
    </row>
    <row r="20" spans="2:19" x14ac:dyDescent="0.25">
      <c r="B20" s="75" t="s">
        <v>752</v>
      </c>
      <c r="C20" s="79" t="s">
        <v>753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77"/>
      <c r="P20" s="79" t="s">
        <v>726</v>
      </c>
      <c r="Q20" s="16"/>
      <c r="R20" s="16"/>
      <c r="S20" s="32">
        <v>200000</v>
      </c>
    </row>
    <row r="21" spans="2:19" ht="15.75" thickBot="1" x14ac:dyDescent="0.3">
      <c r="B21" s="76" t="s">
        <v>754</v>
      </c>
      <c r="C21" s="11" t="s">
        <v>755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8"/>
      <c r="P21" s="11" t="s">
        <v>729</v>
      </c>
      <c r="Q21" s="11"/>
      <c r="R21" s="11"/>
      <c r="S21" s="33">
        <v>300000</v>
      </c>
    </row>
    <row r="22" spans="2:19" ht="16.5" thickTop="1" thickBot="1" x14ac:dyDescent="0.3">
      <c r="B22" s="29" t="s">
        <v>730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4">
        <f>SUM(S14:S21)</f>
        <v>1900000</v>
      </c>
    </row>
    <row r="23" spans="2:19" ht="15.75" thickBot="1" x14ac:dyDescent="0.3"/>
    <row r="24" spans="2:19" ht="30" customHeight="1" x14ac:dyDescent="0.25">
      <c r="B24" s="40" t="s">
        <v>733</v>
      </c>
      <c r="C24" s="36" t="s">
        <v>734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36" t="s">
        <v>725</v>
      </c>
      <c r="Q24" s="19"/>
      <c r="R24" s="19"/>
      <c r="S24" s="35" t="s">
        <v>727</v>
      </c>
    </row>
    <row r="25" spans="2:19" x14ac:dyDescent="0.25">
      <c r="B25" s="27">
        <v>1</v>
      </c>
      <c r="C25" s="37" t="s">
        <v>735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7" t="s">
        <v>726</v>
      </c>
      <c r="Q25" s="16"/>
      <c r="R25" s="16"/>
      <c r="S25" s="41" t="s">
        <v>737</v>
      </c>
    </row>
    <row r="26" spans="2:19" x14ac:dyDescent="0.25">
      <c r="B26" s="27">
        <v>2</v>
      </c>
      <c r="C26" s="37" t="s">
        <v>736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7" t="s">
        <v>726</v>
      </c>
      <c r="Q26" s="16"/>
      <c r="R26" s="16"/>
      <c r="S26" s="41" t="s">
        <v>737</v>
      </c>
    </row>
    <row r="27" spans="2:19" x14ac:dyDescent="0.25">
      <c r="B27" s="27">
        <v>3</v>
      </c>
      <c r="C27" s="37" t="s">
        <v>800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37" t="s">
        <v>726</v>
      </c>
      <c r="Q27" s="16"/>
      <c r="R27" s="16"/>
      <c r="S27" s="41" t="s">
        <v>737</v>
      </c>
    </row>
    <row r="28" spans="2:19" ht="15.75" thickBot="1" x14ac:dyDescent="0.3">
      <c r="B28" s="28">
        <v>4</v>
      </c>
      <c r="C28" s="42" t="s">
        <v>801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42" t="s">
        <v>726</v>
      </c>
      <c r="Q28" s="18"/>
      <c r="R28" s="18"/>
      <c r="S28" s="43" t="s">
        <v>737</v>
      </c>
    </row>
    <row r="29" spans="2:19" ht="15.75" thickBot="1" x14ac:dyDescent="0.3"/>
    <row r="30" spans="2:19" ht="30" x14ac:dyDescent="0.25">
      <c r="B30" s="40" t="s">
        <v>738</v>
      </c>
      <c r="C30" s="36" t="s">
        <v>739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6" t="s">
        <v>725</v>
      </c>
      <c r="Q30" s="19"/>
      <c r="R30" s="19"/>
      <c r="S30" s="35" t="s">
        <v>727</v>
      </c>
    </row>
    <row r="31" spans="2:19" ht="30.75" customHeight="1" x14ac:dyDescent="0.25">
      <c r="B31" s="55">
        <v>1</v>
      </c>
      <c r="C31" s="46" t="s">
        <v>740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 t="s">
        <v>726</v>
      </c>
      <c r="Q31" s="50"/>
      <c r="R31" s="50"/>
      <c r="S31" s="51" t="s">
        <v>742</v>
      </c>
    </row>
    <row r="32" spans="2:19" ht="15.75" thickBot="1" x14ac:dyDescent="0.3">
      <c r="B32" s="28">
        <v>2</v>
      </c>
      <c r="C32" s="42" t="s">
        <v>741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2" t="s">
        <v>726</v>
      </c>
      <c r="Q32" s="53"/>
      <c r="R32" s="53"/>
      <c r="S32" s="54" t="s">
        <v>742</v>
      </c>
    </row>
  </sheetData>
  <mergeCells count="14">
    <mergeCell ref="O2:P3"/>
    <mergeCell ref="L2:N4"/>
    <mergeCell ref="Q2:Q4"/>
    <mergeCell ref="R2:R4"/>
    <mergeCell ref="S2:S4"/>
    <mergeCell ref="C31:O31"/>
    <mergeCell ref="B2:D3"/>
    <mergeCell ref="E2:E3"/>
    <mergeCell ref="F2:J2"/>
    <mergeCell ref="F11:J11"/>
    <mergeCell ref="F9:J9"/>
    <mergeCell ref="F10:J10"/>
    <mergeCell ref="B9:D11"/>
    <mergeCell ref="E9:E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Lijn 1-2 | Centrum-Grachthout</vt:lpstr>
      <vt:lpstr>Lijn 3 | Centrum - Zuidwijk</vt:lpstr>
      <vt:lpstr>Lijn 4 | Centrum - Ziekenhuis</vt:lpstr>
      <vt:lpstr>Lijn 5 | Centrum - Ziekenhuis</vt:lpstr>
      <vt:lpstr>MAT | Lege ritten alle lijnen</vt:lpstr>
      <vt:lpstr>Indeling busstation</vt:lpstr>
      <vt:lpstr>Lijnennetkaart</vt:lpstr>
      <vt:lpstr>Totaaloverzicht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2019-05-07T19:07:51Z</dcterms:created>
  <dcterms:modified xsi:type="dcterms:W3CDTF">2019-05-10T20:41:46Z</dcterms:modified>
</cp:coreProperties>
</file>